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10" windowHeight="1101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'1кв'!$A$1:$E$53</definedName>
    <definedName name="_xlnm.Print_Area" localSheetId="1">'2кв'!$A$1:$E$56</definedName>
    <definedName name="_xlnm.Print_Area" localSheetId="2">'3кв'!$A$1:$E$53</definedName>
    <definedName name="_xlnm.Print_Area" localSheetId="3">'4кв'!$A$1:$E$54</definedName>
    <definedName name="_xlnm.Print_Area" localSheetId="4">отчет!$A$1:$C$44</definedName>
  </definedNames>
  <calcPr calcId="152511" refMode="R1C1"/>
</workbook>
</file>

<file path=xl/calcChain.xml><?xml version="1.0" encoding="utf-8"?>
<calcChain xmlns="http://schemas.openxmlformats.org/spreadsheetml/2006/main">
  <c r="D29" i="23" l="1"/>
  <c r="C29" i="23"/>
  <c r="C27" i="23"/>
  <c r="C24" i="23"/>
  <c r="C20" i="23"/>
  <c r="C21" i="23"/>
  <c r="C22" i="23"/>
  <c r="C23" i="23"/>
  <c r="C19" i="23"/>
  <c r="C17" i="23"/>
  <c r="C18" i="23"/>
  <c r="C16" i="23"/>
  <c r="C13" i="23"/>
  <c r="C12" i="23"/>
  <c r="C6" i="23"/>
  <c r="C35" i="23"/>
  <c r="C25" i="23" l="1"/>
  <c r="C14" i="23"/>
  <c r="C30" i="23" l="1"/>
  <c r="B49" i="22"/>
  <c r="E30" i="22"/>
  <c r="B52" i="22"/>
  <c r="E23" i="22"/>
  <c r="E22" i="22"/>
  <c r="E32" i="22" s="1"/>
  <c r="B53" i="22" s="1"/>
  <c r="B54" i="22" l="1"/>
  <c r="B48" i="21"/>
  <c r="E31" i="21"/>
  <c r="E32" i="20" l="1"/>
  <c r="E31" i="20"/>
  <c r="B51" i="21" l="1"/>
  <c r="E23" i="21"/>
  <c r="E22" i="21"/>
  <c r="B54" i="20"/>
  <c r="E23" i="20"/>
  <c r="E22" i="20"/>
  <c r="E34" i="20" l="1"/>
  <c r="B55" i="20" s="1"/>
  <c r="B52" i="21"/>
  <c r="B53" i="21" s="1"/>
  <c r="B51" i="19"/>
  <c r="E23" i="19" l="1"/>
  <c r="E22" i="19"/>
  <c r="E31" i="19" l="1"/>
  <c r="B52" i="19" s="1"/>
  <c r="B53" i="19" s="1"/>
  <c r="B51" i="20" s="1"/>
  <c r="B56" i="20" s="1"/>
</calcChain>
</file>

<file path=xl/sharedStrings.xml><?xml version="1.0" encoding="utf-8"?>
<sst xmlns="http://schemas.openxmlformats.org/spreadsheetml/2006/main" count="330" uniqueCount="113">
  <si>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</si>
  <si>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</si>
  <si>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</si>
  <si>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</si>
  <si>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</si>
  <si>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</si>
  <si>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</si>
  <si>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</si>
  <si>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</si>
  <si>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</si>
  <si>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</si>
  <si>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</si>
  <si>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</si>
  <si>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</si>
  <si>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</si>
  <si>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</si>
  <si>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</si>
  <si>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</si>
  <si>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</si>
  <si>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</si>
  <si>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г. Россошь, ул. Деповская, 2в</t>
  </si>
  <si>
    <r>
      <t>с одной стороны, 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</si>
  <si>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</si>
  <si>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№2в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Деповская</t>
    </r>
  </si>
  <si>
    <t>постоянно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</si>
  <si>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</si>
  <si>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</si>
  <si>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</si>
  <si>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</si>
  <si>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</si>
  <si>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</si>
  <si>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</si>
  <si>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Общая площадь квартир - 1179,15 м2</t>
  </si>
  <si>
    <t>Расходы по содержанию и тек.ремонту</t>
  </si>
  <si>
    <t xml:space="preserve">Оплачено </t>
  </si>
  <si>
    <t xml:space="preserve">Расходы по управлению МКД </t>
  </si>
  <si>
    <t xml:space="preserve">Стоимость материалов </t>
  </si>
  <si>
    <t xml:space="preserve">Итого остаток на конец  квартала </t>
  </si>
  <si>
    <t>1 квартал</t>
  </si>
  <si>
    <t>определена приложением № 9 к договору</t>
  </si>
  <si>
    <t xml:space="preserve">Остаток на начало квартала </t>
  </si>
  <si>
    <t xml:space="preserve">Услуги по содержанию многоквартирного дома </t>
  </si>
  <si>
    <t xml:space="preserve">Оплачено за размещение оборудования ТТК </t>
  </si>
  <si>
    <t xml:space="preserve">именуемый в дальнейшем "Заказчик", в лице 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</si>
  <si>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</si>
  <si>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</t>
    </r>
  </si>
  <si>
    <t>горячая вода на СОИ</t>
  </si>
  <si>
    <t>холодная вода на СОИ</t>
  </si>
  <si>
    <t>электроэнергия на СОИ</t>
  </si>
  <si>
    <t>водоотведение на СОИ</t>
  </si>
  <si>
    <t>Дератизация, дезинскеция</t>
  </si>
  <si>
    <t>по заявке</t>
  </si>
  <si>
    <t>за 1 квартал 2023 года</t>
  </si>
  <si>
    <t>"31" 03 2023 г.</t>
  </si>
  <si>
    <t>Предъявлено населению 102014,14 руб.</t>
  </si>
  <si>
    <r>
      <t>именуемый в дальнейшем "Исполнитель", в лице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</si>
  <si>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2023 г. по "31" 03 2023 г. выполнено работ (оказано услуг) на общую сумму девяносто три тысячи семьсот семьдесят семь рублей 88 копеек</t>
  </si>
  <si>
    <t>за 2 квартал 2023 года</t>
  </si>
  <si>
    <t>"30" 06 2023 г.</t>
  </si>
  <si>
    <t>за 3 квартал 2023 года</t>
  </si>
  <si>
    <t>2 квартал</t>
  </si>
  <si>
    <t>2квартал</t>
  </si>
  <si>
    <t>"30" 09 2023 г.</t>
  </si>
  <si>
    <t>3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</si>
  <si>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</si>
  <si>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101657,12</t>
  </si>
  <si>
    <t>ремонт урн</t>
  </si>
  <si>
    <t>Окраска МАФ,ремонт песочницы</t>
  </si>
  <si>
    <t>апрель</t>
  </si>
  <si>
    <t>май</t>
  </si>
  <si>
    <t>ч/ч</t>
  </si>
  <si>
    <t>Поверка, ремонт ОПУ</t>
  </si>
  <si>
    <t xml:space="preserve">           2. Всего за период с "01" 04 2023 г. по "30" 06 2023 г. выполнено работ (оказано услуг) на общую сумму сто двадцать тысяч десять рублей 85 копеек</t>
  </si>
  <si>
    <t xml:space="preserve">           2. Всего за период с "01" 07 2023 г. по "30" 09 2023 г. выполнено работ (оказано услуг) на общую сумму девяносто пять тысяч восемьсот восемьдесят два рубля 07 копеек</t>
  </si>
  <si>
    <t>Предъявлено населению 113662,72</t>
  </si>
  <si>
    <t>за 4 квартал 2023 года</t>
  </si>
  <si>
    <t>31.12.2023 г.</t>
  </si>
  <si>
    <t>4 квартал</t>
  </si>
  <si>
    <t>Замена стояка ГВС</t>
  </si>
  <si>
    <t>октябрь</t>
  </si>
  <si>
    <t xml:space="preserve">           2. Всего за период с "01" 10 2023 г. по "31" 12 2023 г. выполнено работ (оказано услуг) на общую сумму сто пять тысяч триста шестьдесят восемь рублей 55 копеек.</t>
  </si>
  <si>
    <t>Предъявлено населению 112741,34</t>
  </si>
  <si>
    <t>ОТЧЕТ</t>
  </si>
  <si>
    <t>О ВЫПОЛНЕННЫХ РАБОТАХ И ДВИЖЕНИИ  СРЕДСТВ</t>
  </si>
  <si>
    <t>по ж.д. ул. Деповская, д. 2в</t>
  </si>
  <si>
    <t>Остаток на начало периода</t>
  </si>
  <si>
    <t xml:space="preserve">Доходы: </t>
  </si>
  <si>
    <t>в том числе:</t>
  </si>
  <si>
    <t xml:space="preserve">* холодная вода на СОИ - 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</si>
  <si>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</si>
  <si>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</si>
  <si>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</si>
  <si>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</si>
  <si>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>Дератизация, дезинсекция</t>
  </si>
  <si>
    <t>Стоимость материалов</t>
  </si>
  <si>
    <t>работы по договору, всего</t>
  </si>
  <si>
    <t>Итого расходов</t>
  </si>
  <si>
    <t>Справочно:</t>
  </si>
  <si>
    <t>Прирост (+) / уменьшение (-) задолженности за год</t>
  </si>
  <si>
    <t xml:space="preserve">Получил: </t>
  </si>
  <si>
    <t>_____________________________________________</t>
  </si>
  <si>
    <t>НА ЛИЦЕВОМ СЧЕТЕ  ЗА  период  с 01.01.2023 г. по 31.12.2023 г.</t>
  </si>
  <si>
    <t>Начислено всего 430075,32</t>
  </si>
  <si>
    <t xml:space="preserve">* водоотведение на СОИ- </t>
  </si>
  <si>
    <t>* электроэнергия на СОИ-9118,8</t>
  </si>
  <si>
    <t>Непредвиденные работы 39 ч/ч</t>
  </si>
  <si>
    <t xml:space="preserve">   * Поверка, ремонт ОПУ</t>
  </si>
  <si>
    <t>Остаток средств на 01.01.2024</t>
  </si>
  <si>
    <t>Задолженность населения по оплате на 01.01.2023 г.</t>
  </si>
  <si>
    <t>Задолженность населения по оплате на 01.01.2024 г.</t>
  </si>
  <si>
    <t>Отчет за 2023 год.</t>
  </si>
  <si>
    <t>Перечень предлагаемых работ на 2024 год.</t>
  </si>
  <si>
    <t>Предложение по структуре тарифа 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</si>
</sst>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4" fontId="16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4" fillId="2" borderId="0" xfId="0" applyFont="1" applyFill="1"/>
    <xf numFmtId="43" fontId="7" fillId="0" borderId="0" xfId="0" applyNumberFormat="1" applyFont="1"/>
    <xf numFmtId="0" fontId="10" fillId="0" borderId="0" xfId="0" applyFont="1"/>
    <xf numFmtId="4" fontId="4" fillId="0" borderId="0" xfId="1" applyNumberFormat="1" applyFont="1"/>
    <xf numFmtId="4" fontId="7" fillId="0" borderId="0" xfId="1" applyNumberFormat="1" applyFont="1"/>
    <xf numFmtId="43" fontId="4" fillId="0" borderId="0" xfId="0" applyNumberFormat="1" applyFont="1"/>
    <xf numFmtId="0" fontId="4" fillId="0" borderId="0" xfId="0" applyFont="1" applyBorder="1"/>
    <xf numFmtId="43" fontId="4" fillId="2" borderId="0" xfId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13" fillId="0" borderId="0" xfId="0" applyFont="1"/>
    <xf numFmtId="43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" fontId="7" fillId="0" borderId="0" xfId="0" applyNumberFormat="1" applyFont="1"/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7" fillId="0" borderId="1" xfId="2" applyFont="1" applyBorder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6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4" fillId="0" borderId="4" xfId="0" applyFont="1" applyBorder="1" applyAlignment="1">
      <alignment vertical="center" wrapText="1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12" fillId="0" borderId="1" xfId="0" applyNumberFormat="1" applyFont="1" applyBorder="1" applyAlignment="1">
      <alignment horizontal="left"/>
    </xf>
    <xf numFmtId="166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topLeftCell="A20" zoomScaleSheetLayoutView="100" workbookViewId="0">
      <selection activeCell="A33" sqref="A33:E33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3" style="2" customWidth="1"/>
    <col min="4" max="4" width="11.28515625" style="2" customWidth="1"/>
    <col min="5" max="5" width="15.7109375" style="17" customWidth="1"/>
    <col min="6" max="6" width="9.140625" style="2"/>
    <col min="7" max="7" width="11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 x14ac:dyDescent="0.25">
      <c r="A1" s="53" t="s">
        <v>9</v>
      </c>
      <c r="B1" s="53"/>
      <c r="C1" s="53"/>
      <c r="D1" s="53"/>
      <c r="E1" s="53"/>
    </row>
    <row r="2" spans="1:5" ht="30" customHeight="1" x14ac:dyDescent="0.25">
      <c r="A2" s="54" t="s">
        <v>10</v>
      </c>
      <c r="B2" s="55"/>
      <c r="C2" s="55"/>
      <c r="D2" s="55"/>
      <c r="E2" s="55"/>
    </row>
    <row r="3" spans="1:5" x14ac:dyDescent="0.25">
      <c r="A3" s="56" t="s">
        <v>52</v>
      </c>
      <c r="B3" s="56"/>
      <c r="C3" s="56"/>
      <c r="D3" s="56"/>
      <c r="E3" s="56"/>
    </row>
    <row r="4" spans="1:5" s="1" customFormat="1" ht="15.6" customHeight="1" x14ac:dyDescent="0.25">
      <c r="A4" s="35" t="s">
        <v>11</v>
      </c>
      <c r="B4" s="4"/>
      <c r="C4" s="4"/>
      <c r="D4" s="60" t="s">
        <v>53</v>
      </c>
      <c r="E4" s="60"/>
    </row>
    <row r="5" spans="1:5" x14ac:dyDescent="0.25">
      <c r="A5" s="38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57" t="s">
        <v>20</v>
      </c>
      <c r="B7" s="57"/>
      <c r="C7" s="57"/>
      <c r="D7" s="57"/>
      <c r="E7" s="57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4" t="s">
        <v>43</v>
      </c>
      <c r="B9" s="44"/>
      <c r="C9" s="44"/>
      <c r="D9" s="44"/>
      <c r="E9" s="44"/>
    </row>
    <row r="10" spans="1:5" ht="27" customHeight="1" x14ac:dyDescent="0.25">
      <c r="A10" s="58" t="s">
        <v>12</v>
      </c>
      <c r="B10" s="59"/>
      <c r="C10" s="59"/>
      <c r="D10" s="59"/>
      <c r="E10" s="59"/>
    </row>
    <row r="11" spans="1:5" ht="30.75" customHeight="1" x14ac:dyDescent="0.25">
      <c r="A11" s="44" t="s">
        <v>44</v>
      </c>
      <c r="B11" s="44"/>
      <c r="C11" s="44"/>
      <c r="D11" s="44"/>
      <c r="E11" s="44"/>
    </row>
    <row r="12" spans="1:5" x14ac:dyDescent="0.25">
      <c r="A12" s="49" t="s">
        <v>13</v>
      </c>
      <c r="B12" s="50"/>
      <c r="C12" s="50"/>
      <c r="D12" s="50"/>
      <c r="E12" s="50"/>
    </row>
    <row r="13" spans="1:5" x14ac:dyDescent="0.25">
      <c r="A13" s="44" t="s">
        <v>21</v>
      </c>
      <c r="B13" s="44"/>
      <c r="C13" s="44"/>
      <c r="D13" s="44"/>
      <c r="E13" s="44"/>
    </row>
    <row r="14" spans="1:5" ht="11.25" customHeight="1" x14ac:dyDescent="0.25">
      <c r="A14" s="49" t="s">
        <v>2</v>
      </c>
      <c r="B14" s="50"/>
      <c r="C14" s="50"/>
      <c r="D14" s="50"/>
      <c r="E14" s="50"/>
    </row>
    <row r="15" spans="1:5" x14ac:dyDescent="0.25">
      <c r="A15" s="44" t="s">
        <v>55</v>
      </c>
      <c r="B15" s="44"/>
      <c r="C15" s="44"/>
      <c r="D15" s="44"/>
      <c r="E15" s="44"/>
    </row>
    <row r="16" spans="1:5" ht="13.9" customHeight="1" x14ac:dyDescent="0.25">
      <c r="A16" s="49" t="s">
        <v>14</v>
      </c>
      <c r="B16" s="50"/>
      <c r="C16" s="50"/>
      <c r="D16" s="50"/>
      <c r="E16" s="50"/>
    </row>
    <row r="17" spans="1:9" ht="30.75" customHeight="1" x14ac:dyDescent="0.25">
      <c r="A17" s="44" t="s">
        <v>15</v>
      </c>
      <c r="B17" s="44"/>
      <c r="C17" s="44"/>
      <c r="D17" s="44"/>
      <c r="E17" s="44"/>
    </row>
    <row r="18" spans="1:9" ht="61.9" customHeight="1" x14ac:dyDescent="0.25">
      <c r="A18" s="44" t="s">
        <v>22</v>
      </c>
      <c r="B18" s="44"/>
      <c r="C18" s="44"/>
      <c r="D18" s="44"/>
      <c r="E18" s="44"/>
    </row>
    <row r="19" spans="1:9" ht="32.450000000000003" customHeight="1" x14ac:dyDescent="0.25">
      <c r="A19" s="51" t="s">
        <v>23</v>
      </c>
      <c r="B19" s="51"/>
      <c r="C19" s="51"/>
      <c r="D19" s="51"/>
      <c r="E19" s="51"/>
    </row>
    <row r="20" spans="1:9" x14ac:dyDescent="0.25">
      <c r="A20" s="51"/>
      <c r="B20" s="51"/>
      <c r="C20" s="51"/>
      <c r="D20" s="51"/>
      <c r="E20" s="51"/>
      <c r="F20" s="2">
        <v>1179.2</v>
      </c>
      <c r="G20" s="2">
        <v>3</v>
      </c>
    </row>
    <row r="21" spans="1:9" ht="114.75" x14ac:dyDescent="0.25">
      <c r="A21" s="6" t="s">
        <v>30</v>
      </c>
      <c r="B21" s="6" t="s">
        <v>8</v>
      </c>
      <c r="C21" s="6" t="s">
        <v>3</v>
      </c>
      <c r="D21" s="6" t="s">
        <v>31</v>
      </c>
      <c r="E21" s="11" t="s">
        <v>7</v>
      </c>
    </row>
    <row r="22" spans="1:9" ht="38.25" x14ac:dyDescent="0.25">
      <c r="A22" s="32" t="s">
        <v>41</v>
      </c>
      <c r="B22" s="6" t="s">
        <v>39</v>
      </c>
      <c r="C22" s="3" t="s">
        <v>4</v>
      </c>
      <c r="D22" s="3">
        <v>18.43</v>
      </c>
      <c r="E22" s="12">
        <f>D22*F20*G20</f>
        <v>65197.967999999993</v>
      </c>
      <c r="F22" s="23"/>
      <c r="G22" s="24"/>
      <c r="I22" s="22"/>
    </row>
    <row r="23" spans="1:9" x14ac:dyDescent="0.25">
      <c r="A23" s="5" t="s">
        <v>35</v>
      </c>
      <c r="B23" s="6" t="s">
        <v>24</v>
      </c>
      <c r="C23" s="3" t="s">
        <v>4</v>
      </c>
      <c r="D23" s="3">
        <v>5.42</v>
      </c>
      <c r="E23" s="12">
        <f>D23*F20*G20</f>
        <v>19173.792000000001</v>
      </c>
      <c r="F23" s="23"/>
      <c r="G23" s="24"/>
      <c r="I23" s="22"/>
    </row>
    <row r="24" spans="1:9" x14ac:dyDescent="0.25">
      <c r="A24" s="5" t="s">
        <v>50</v>
      </c>
      <c r="B24" s="6" t="s">
        <v>51</v>
      </c>
      <c r="C24" s="3" t="s">
        <v>26</v>
      </c>
      <c r="D24" s="3"/>
      <c r="E24" s="12">
        <v>0</v>
      </c>
      <c r="F24" s="23"/>
      <c r="G24" s="24"/>
      <c r="I24" s="22"/>
    </row>
    <row r="25" spans="1:9" x14ac:dyDescent="0.25">
      <c r="A25" s="5" t="s">
        <v>46</v>
      </c>
      <c r="B25" s="36" t="s">
        <v>38</v>
      </c>
      <c r="C25" s="3" t="s">
        <v>26</v>
      </c>
      <c r="D25" s="3"/>
      <c r="E25" s="34">
        <v>0</v>
      </c>
      <c r="F25" s="23"/>
      <c r="G25" s="24"/>
      <c r="I25" s="22"/>
    </row>
    <row r="26" spans="1:9" x14ac:dyDescent="0.25">
      <c r="A26" s="5" t="s">
        <v>47</v>
      </c>
      <c r="B26" s="36" t="s">
        <v>38</v>
      </c>
      <c r="C26" s="3" t="s">
        <v>26</v>
      </c>
      <c r="D26" s="3"/>
      <c r="E26" s="34">
        <v>0</v>
      </c>
      <c r="F26" s="23"/>
      <c r="G26" s="24"/>
      <c r="I26" s="22"/>
    </row>
    <row r="27" spans="1:9" x14ac:dyDescent="0.25">
      <c r="A27" s="5" t="s">
        <v>48</v>
      </c>
      <c r="B27" s="36" t="s">
        <v>38</v>
      </c>
      <c r="C27" s="3" t="s">
        <v>26</v>
      </c>
      <c r="D27" s="3"/>
      <c r="E27" s="27">
        <v>2665.6</v>
      </c>
      <c r="F27" s="23"/>
      <c r="G27" s="24"/>
      <c r="I27" s="22"/>
    </row>
    <row r="28" spans="1:9" x14ac:dyDescent="0.25">
      <c r="A28" s="5" t="s">
        <v>49</v>
      </c>
      <c r="B28" s="36" t="s">
        <v>38</v>
      </c>
      <c r="C28" s="3" t="s">
        <v>26</v>
      </c>
      <c r="D28" s="3"/>
      <c r="E28" s="12">
        <v>0</v>
      </c>
      <c r="F28" s="23"/>
      <c r="G28" s="24"/>
      <c r="I28" s="22"/>
    </row>
    <row r="29" spans="1:9" x14ac:dyDescent="0.25">
      <c r="A29" s="31" t="s">
        <v>36</v>
      </c>
      <c r="B29" s="36" t="s">
        <v>38</v>
      </c>
      <c r="C29" s="11" t="s">
        <v>26</v>
      </c>
      <c r="D29" s="11"/>
      <c r="E29" s="30">
        <v>6740.52</v>
      </c>
      <c r="F29" s="23"/>
      <c r="G29" s="24"/>
      <c r="I29" s="22"/>
    </row>
    <row r="30" spans="1:9" x14ac:dyDescent="0.25">
      <c r="A30" s="31"/>
      <c r="B30" s="36"/>
      <c r="C30" s="11"/>
      <c r="D30" s="11"/>
      <c r="E30" s="30"/>
      <c r="F30" s="23"/>
      <c r="G30" s="24"/>
      <c r="I30" s="22"/>
    </row>
    <row r="31" spans="1:9" s="17" customFormat="1" x14ac:dyDescent="0.25">
      <c r="A31" s="7" t="s">
        <v>27</v>
      </c>
      <c r="B31" s="8"/>
      <c r="C31" s="9"/>
      <c r="D31" s="9"/>
      <c r="E31" s="13">
        <f>SUM(E22:E30)</f>
        <v>93777.88</v>
      </c>
      <c r="F31" s="25"/>
      <c r="G31" s="24"/>
    </row>
    <row r="32" spans="1:9" s="17" customFormat="1" x14ac:dyDescent="0.25">
      <c r="A32" s="2"/>
      <c r="B32" s="2"/>
      <c r="C32" s="2"/>
      <c r="D32" s="2"/>
      <c r="F32" s="25"/>
      <c r="G32" s="24"/>
    </row>
    <row r="33" spans="1:8" s="10" customFormat="1" ht="29.25" customHeight="1" x14ac:dyDescent="0.25">
      <c r="A33" s="52" t="s">
        <v>56</v>
      </c>
      <c r="B33" s="52"/>
      <c r="C33" s="52"/>
      <c r="D33" s="52"/>
      <c r="E33" s="52"/>
      <c r="G33" s="24"/>
    </row>
    <row r="34" spans="1:8" ht="33" customHeight="1" x14ac:dyDescent="0.25">
      <c r="A34" s="44" t="s">
        <v>19</v>
      </c>
      <c r="B34" s="44"/>
      <c r="C34" s="44"/>
      <c r="D34" s="44"/>
      <c r="E34" s="44"/>
    </row>
    <row r="35" spans="1:8" ht="19.5" customHeight="1" x14ac:dyDescent="0.25">
      <c r="A35" s="44" t="s">
        <v>18</v>
      </c>
      <c r="B35" s="44"/>
      <c r="C35" s="44"/>
      <c r="D35" s="44"/>
      <c r="E35" s="44"/>
    </row>
    <row r="36" spans="1:8" ht="29.25" customHeight="1" x14ac:dyDescent="0.25">
      <c r="A36" s="44" t="s">
        <v>28</v>
      </c>
      <c r="B36" s="44"/>
      <c r="C36" s="44"/>
      <c r="D36" s="44"/>
      <c r="E36" s="44"/>
    </row>
    <row r="37" spans="1:8" x14ac:dyDescent="0.25">
      <c r="A37" s="44" t="s">
        <v>16</v>
      </c>
      <c r="B37" s="44"/>
      <c r="C37" s="44"/>
      <c r="D37" s="44"/>
      <c r="E37" s="44"/>
    </row>
    <row r="38" spans="1:8" ht="29.25" customHeight="1" x14ac:dyDescent="0.25">
      <c r="A38" s="48" t="s">
        <v>5</v>
      </c>
      <c r="B38" s="48"/>
      <c r="C38" s="48"/>
      <c r="D38" s="48"/>
      <c r="E38" s="48"/>
      <c r="F38" s="10"/>
      <c r="G38" s="10"/>
      <c r="H38" s="18"/>
    </row>
    <row r="39" spans="1:8" x14ac:dyDescent="0.25">
      <c r="A39" s="44" t="s">
        <v>16</v>
      </c>
      <c r="B39" s="44"/>
      <c r="C39" s="44"/>
      <c r="D39" s="44"/>
      <c r="E39" s="44"/>
    </row>
    <row r="40" spans="1:8" ht="13.9" customHeight="1" x14ac:dyDescent="0.25">
      <c r="A40" s="45" t="s">
        <v>25</v>
      </c>
      <c r="B40" s="45"/>
      <c r="C40" s="45"/>
      <c r="D40" s="45"/>
      <c r="E40" s="14"/>
    </row>
    <row r="41" spans="1:8" x14ac:dyDescent="0.25">
      <c r="B41" s="46" t="s">
        <v>17</v>
      </c>
      <c r="C41" s="46"/>
      <c r="D41" s="46"/>
      <c r="E41" s="15" t="s">
        <v>6</v>
      </c>
    </row>
    <row r="42" spans="1:8" x14ac:dyDescent="0.25">
      <c r="A42" s="37"/>
      <c r="B42" s="37"/>
      <c r="C42" s="37"/>
      <c r="D42" s="37"/>
      <c r="E42" s="16"/>
    </row>
    <row r="43" spans="1:8" ht="13.9" customHeight="1" x14ac:dyDescent="0.25">
      <c r="A43" s="47" t="s">
        <v>45</v>
      </c>
      <c r="B43" s="47"/>
      <c r="C43" s="47"/>
      <c r="D43" s="47"/>
      <c r="E43" s="14"/>
    </row>
    <row r="44" spans="1:8" x14ac:dyDescent="0.25">
      <c r="B44" s="46" t="s">
        <v>17</v>
      </c>
      <c r="C44" s="46"/>
      <c r="D44" s="46"/>
      <c r="E44" s="15" t="s">
        <v>6</v>
      </c>
    </row>
    <row r="46" spans="1:8" x14ac:dyDescent="0.25">
      <c r="A46" s="26" t="s">
        <v>32</v>
      </c>
    </row>
    <row r="47" spans="1:8" x14ac:dyDescent="0.25">
      <c r="A47" s="10" t="s">
        <v>29</v>
      </c>
      <c r="E47" s="2"/>
    </row>
    <row r="48" spans="1:8" x14ac:dyDescent="0.25">
      <c r="A48" s="2" t="s">
        <v>40</v>
      </c>
      <c r="B48" s="21">
        <v>-11307.56</v>
      </c>
      <c r="E48" s="2"/>
    </row>
    <row r="49" spans="1:5" x14ac:dyDescent="0.25">
      <c r="A49" s="28" t="s">
        <v>54</v>
      </c>
      <c r="B49" s="20"/>
      <c r="E49" s="2"/>
    </row>
    <row r="50" spans="1:5" x14ac:dyDescent="0.25">
      <c r="A50" s="2" t="s">
        <v>34</v>
      </c>
      <c r="B50" s="20">
        <v>98819.78</v>
      </c>
      <c r="E50" s="2"/>
    </row>
    <row r="51" spans="1:5" ht="30" x14ac:dyDescent="0.25">
      <c r="A51" s="33" t="s">
        <v>42</v>
      </c>
      <c r="B51" s="20">
        <f>110*3</f>
        <v>330</v>
      </c>
      <c r="E51" s="2"/>
    </row>
    <row r="52" spans="1:5" ht="18.600000000000001" customHeight="1" x14ac:dyDescent="0.25">
      <c r="A52" s="2" t="s">
        <v>33</v>
      </c>
      <c r="B52" s="20">
        <f>E31</f>
        <v>93777.88</v>
      </c>
      <c r="E52" s="2"/>
    </row>
    <row r="53" spans="1:5" x14ac:dyDescent="0.25">
      <c r="A53" s="19" t="s">
        <v>37</v>
      </c>
      <c r="B53" s="29">
        <f>B48+B50+B51-B52</f>
        <v>-5935.6600000000035</v>
      </c>
    </row>
    <row r="54" spans="1:5" x14ac:dyDescent="0.25">
      <c r="C54" s="22"/>
    </row>
    <row r="56" spans="1:5" x14ac:dyDescent="0.25">
      <c r="B56" s="22"/>
    </row>
  </sheetData>
  <mergeCells count="30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  <mergeCell ref="A38:E38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37:E37"/>
    <mergeCell ref="A39:E39"/>
    <mergeCell ref="A40:D40"/>
    <mergeCell ref="B41:D41"/>
    <mergeCell ref="A43:D43"/>
    <mergeCell ref="B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topLeftCell="A22" zoomScaleSheetLayoutView="100" workbookViewId="0">
      <selection activeCell="A30" sqref="A30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3" style="2" customWidth="1"/>
    <col min="4" max="4" width="11.28515625" style="2" customWidth="1"/>
    <col min="5" max="5" width="15.7109375" style="17" customWidth="1"/>
    <col min="6" max="6" width="9.140625" style="2"/>
    <col min="7" max="7" width="11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 x14ac:dyDescent="0.25">
      <c r="A1" s="53" t="s">
        <v>9</v>
      </c>
      <c r="B1" s="53"/>
      <c r="C1" s="53"/>
      <c r="D1" s="53"/>
      <c r="E1" s="53"/>
    </row>
    <row r="2" spans="1:5" ht="30" customHeight="1" x14ac:dyDescent="0.25">
      <c r="A2" s="54" t="s">
        <v>10</v>
      </c>
      <c r="B2" s="55"/>
      <c r="C2" s="55"/>
      <c r="D2" s="55"/>
      <c r="E2" s="55"/>
    </row>
    <row r="3" spans="1:5" x14ac:dyDescent="0.25">
      <c r="A3" s="56" t="s">
        <v>57</v>
      </c>
      <c r="B3" s="56"/>
      <c r="C3" s="56"/>
      <c r="D3" s="56"/>
      <c r="E3" s="56"/>
    </row>
    <row r="4" spans="1:5" s="1" customFormat="1" ht="15.6" customHeight="1" x14ac:dyDescent="0.25">
      <c r="A4" s="35" t="s">
        <v>11</v>
      </c>
      <c r="B4" s="4"/>
      <c r="C4" s="4"/>
      <c r="D4" s="60" t="s">
        <v>58</v>
      </c>
      <c r="E4" s="60"/>
    </row>
    <row r="5" spans="1:5" x14ac:dyDescent="0.25">
      <c r="A5" s="40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57" t="s">
        <v>20</v>
      </c>
      <c r="B7" s="57"/>
      <c r="C7" s="57"/>
      <c r="D7" s="57"/>
      <c r="E7" s="57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4" t="s">
        <v>43</v>
      </c>
      <c r="B9" s="44"/>
      <c r="C9" s="44"/>
      <c r="D9" s="44"/>
      <c r="E9" s="44"/>
    </row>
    <row r="10" spans="1:5" ht="27" customHeight="1" x14ac:dyDescent="0.25">
      <c r="A10" s="58" t="s">
        <v>12</v>
      </c>
      <c r="B10" s="59"/>
      <c r="C10" s="59"/>
      <c r="D10" s="59"/>
      <c r="E10" s="59"/>
    </row>
    <row r="11" spans="1:5" ht="30.75" customHeight="1" x14ac:dyDescent="0.25">
      <c r="A11" s="44" t="s">
        <v>44</v>
      </c>
      <c r="B11" s="44"/>
      <c r="C11" s="44"/>
      <c r="D11" s="44"/>
      <c r="E11" s="44"/>
    </row>
    <row r="12" spans="1:5" x14ac:dyDescent="0.25">
      <c r="A12" s="49" t="s">
        <v>13</v>
      </c>
      <c r="B12" s="50"/>
      <c r="C12" s="50"/>
      <c r="D12" s="50"/>
      <c r="E12" s="50"/>
    </row>
    <row r="13" spans="1:5" x14ac:dyDescent="0.25">
      <c r="A13" s="44" t="s">
        <v>21</v>
      </c>
      <c r="B13" s="44"/>
      <c r="C13" s="44"/>
      <c r="D13" s="44"/>
      <c r="E13" s="44"/>
    </row>
    <row r="14" spans="1:5" ht="11.25" customHeight="1" x14ac:dyDescent="0.25">
      <c r="A14" s="49" t="s">
        <v>2</v>
      </c>
      <c r="B14" s="50"/>
      <c r="C14" s="50"/>
      <c r="D14" s="50"/>
      <c r="E14" s="50"/>
    </row>
    <row r="15" spans="1:5" x14ac:dyDescent="0.25">
      <c r="A15" s="44" t="s">
        <v>55</v>
      </c>
      <c r="B15" s="44"/>
      <c r="C15" s="44"/>
      <c r="D15" s="44"/>
      <c r="E15" s="44"/>
    </row>
    <row r="16" spans="1:5" ht="13.9" customHeight="1" x14ac:dyDescent="0.25">
      <c r="A16" s="49" t="s">
        <v>14</v>
      </c>
      <c r="B16" s="50"/>
      <c r="C16" s="50"/>
      <c r="D16" s="50"/>
      <c r="E16" s="50"/>
    </row>
    <row r="17" spans="1:9" ht="30.75" customHeight="1" x14ac:dyDescent="0.25">
      <c r="A17" s="44" t="s">
        <v>15</v>
      </c>
      <c r="B17" s="44"/>
      <c r="C17" s="44"/>
      <c r="D17" s="44"/>
      <c r="E17" s="44"/>
    </row>
    <row r="18" spans="1:9" ht="61.9" customHeight="1" x14ac:dyDescent="0.25">
      <c r="A18" s="44" t="s">
        <v>22</v>
      </c>
      <c r="B18" s="44"/>
      <c r="C18" s="44"/>
      <c r="D18" s="44"/>
      <c r="E18" s="44"/>
    </row>
    <row r="19" spans="1:9" ht="32.450000000000003" customHeight="1" x14ac:dyDescent="0.25">
      <c r="A19" s="51" t="s">
        <v>23</v>
      </c>
      <c r="B19" s="51"/>
      <c r="C19" s="51"/>
      <c r="D19" s="51"/>
      <c r="E19" s="51"/>
    </row>
    <row r="20" spans="1:9" x14ac:dyDescent="0.25">
      <c r="A20" s="51"/>
      <c r="B20" s="51"/>
      <c r="C20" s="51"/>
      <c r="D20" s="51"/>
      <c r="E20" s="51"/>
      <c r="F20" s="2">
        <v>1179.2</v>
      </c>
      <c r="G20" s="2">
        <v>3</v>
      </c>
    </row>
    <row r="21" spans="1:9" ht="114.75" x14ac:dyDescent="0.25">
      <c r="A21" s="6" t="s">
        <v>30</v>
      </c>
      <c r="B21" s="6" t="s">
        <v>8</v>
      </c>
      <c r="C21" s="6" t="s">
        <v>3</v>
      </c>
      <c r="D21" s="6" t="s">
        <v>31</v>
      </c>
      <c r="E21" s="11" t="s">
        <v>7</v>
      </c>
    </row>
    <row r="22" spans="1:9" ht="38.25" x14ac:dyDescent="0.25">
      <c r="A22" s="32" t="s">
        <v>41</v>
      </c>
      <c r="B22" s="6" t="s">
        <v>39</v>
      </c>
      <c r="C22" s="3" t="s">
        <v>4</v>
      </c>
      <c r="D22" s="3">
        <v>18.43</v>
      </c>
      <c r="E22" s="12">
        <f>D22*F20*G20</f>
        <v>65197.967999999993</v>
      </c>
      <c r="F22" s="23"/>
      <c r="G22" s="24"/>
      <c r="I22" s="22"/>
    </row>
    <row r="23" spans="1:9" x14ac:dyDescent="0.25">
      <c r="A23" s="5" t="s">
        <v>35</v>
      </c>
      <c r="B23" s="6" t="s">
        <v>24</v>
      </c>
      <c r="C23" s="3" t="s">
        <v>4</v>
      </c>
      <c r="D23" s="3">
        <v>5.42</v>
      </c>
      <c r="E23" s="12">
        <f>D23*F20*G20</f>
        <v>19173.792000000001</v>
      </c>
      <c r="F23" s="23"/>
      <c r="G23" s="24"/>
      <c r="I23" s="22"/>
    </row>
    <row r="24" spans="1:9" x14ac:dyDescent="0.25">
      <c r="A24" s="5" t="s">
        <v>50</v>
      </c>
      <c r="B24" s="6" t="s">
        <v>51</v>
      </c>
      <c r="C24" s="3" t="s">
        <v>26</v>
      </c>
      <c r="D24" s="3"/>
      <c r="E24" s="34">
        <v>0</v>
      </c>
      <c r="F24" s="23"/>
      <c r="G24" s="24"/>
      <c r="I24" s="22"/>
    </row>
    <row r="25" spans="1:9" x14ac:dyDescent="0.25">
      <c r="A25" s="5" t="s">
        <v>46</v>
      </c>
      <c r="B25" s="36" t="s">
        <v>60</v>
      </c>
      <c r="C25" s="3" t="s">
        <v>26</v>
      </c>
      <c r="D25" s="3"/>
      <c r="E25" s="34">
        <v>0</v>
      </c>
      <c r="F25" s="23"/>
      <c r="G25" s="24"/>
      <c r="I25" s="22"/>
    </row>
    <row r="26" spans="1:9" x14ac:dyDescent="0.25">
      <c r="A26" s="5" t="s">
        <v>47</v>
      </c>
      <c r="B26" s="36" t="s">
        <v>60</v>
      </c>
      <c r="C26" s="3" t="s">
        <v>26</v>
      </c>
      <c r="D26" s="3"/>
      <c r="E26" s="34">
        <v>0</v>
      </c>
      <c r="F26" s="23"/>
      <c r="G26" s="24"/>
      <c r="I26" s="22"/>
    </row>
    <row r="27" spans="1:9" x14ac:dyDescent="0.25">
      <c r="A27" s="5" t="s">
        <v>48</v>
      </c>
      <c r="B27" s="36" t="s">
        <v>60</v>
      </c>
      <c r="C27" s="3" t="s">
        <v>26</v>
      </c>
      <c r="D27" s="3"/>
      <c r="E27" s="27">
        <v>2879.8</v>
      </c>
      <c r="F27" s="23"/>
      <c r="G27" s="24"/>
      <c r="I27" s="22"/>
    </row>
    <row r="28" spans="1:9" x14ac:dyDescent="0.25">
      <c r="A28" s="5" t="s">
        <v>49</v>
      </c>
      <c r="B28" s="36" t="s">
        <v>61</v>
      </c>
      <c r="C28" s="3" t="s">
        <v>26</v>
      </c>
      <c r="D28" s="3"/>
      <c r="E28" s="34">
        <v>0</v>
      </c>
      <c r="F28" s="23"/>
      <c r="G28" s="24"/>
      <c r="I28" s="22"/>
    </row>
    <row r="29" spans="1:9" x14ac:dyDescent="0.25">
      <c r="A29" s="31" t="s">
        <v>36</v>
      </c>
      <c r="B29" s="36" t="s">
        <v>60</v>
      </c>
      <c r="C29" s="11" t="s">
        <v>26</v>
      </c>
      <c r="D29" s="11"/>
      <c r="E29" s="30">
        <v>4306.09</v>
      </c>
      <c r="F29" s="23"/>
      <c r="G29" s="24"/>
      <c r="I29" s="22"/>
    </row>
    <row r="30" spans="1:9" x14ac:dyDescent="0.25">
      <c r="A30" s="31" t="s">
        <v>71</v>
      </c>
      <c r="B30" s="36" t="s">
        <v>60</v>
      </c>
      <c r="C30" s="11" t="s">
        <v>26</v>
      </c>
      <c r="D30" s="11"/>
      <c r="E30" s="30">
        <v>22790.400000000001</v>
      </c>
      <c r="F30" s="23"/>
      <c r="G30" s="24"/>
      <c r="I30" s="22"/>
    </row>
    <row r="31" spans="1:9" x14ac:dyDescent="0.25">
      <c r="A31" s="31" t="s">
        <v>66</v>
      </c>
      <c r="B31" s="36" t="s">
        <v>68</v>
      </c>
      <c r="C31" s="11" t="s">
        <v>70</v>
      </c>
      <c r="D31" s="11">
        <v>4</v>
      </c>
      <c r="E31" s="30">
        <f>D31*235.95</f>
        <v>943.8</v>
      </c>
      <c r="F31" s="23"/>
      <c r="G31" s="24"/>
      <c r="I31" s="22"/>
    </row>
    <row r="32" spans="1:9" x14ac:dyDescent="0.25">
      <c r="A32" s="31" t="s">
        <v>67</v>
      </c>
      <c r="B32" s="36" t="s">
        <v>69</v>
      </c>
      <c r="C32" s="11" t="s">
        <v>70</v>
      </c>
      <c r="D32" s="11">
        <v>20</v>
      </c>
      <c r="E32" s="30">
        <f>D32*235.95</f>
        <v>4719</v>
      </c>
      <c r="F32" s="23"/>
      <c r="G32" s="24"/>
      <c r="I32" s="22"/>
    </row>
    <row r="33" spans="1:9" x14ac:dyDescent="0.25">
      <c r="A33" s="31"/>
      <c r="B33" s="36"/>
      <c r="C33" s="11"/>
      <c r="D33" s="11"/>
      <c r="E33" s="30"/>
      <c r="F33" s="23"/>
      <c r="G33" s="24"/>
      <c r="I33" s="22"/>
    </row>
    <row r="34" spans="1:9" s="17" customFormat="1" x14ac:dyDescent="0.25">
      <c r="A34" s="7" t="s">
        <v>27</v>
      </c>
      <c r="B34" s="8"/>
      <c r="C34" s="9"/>
      <c r="D34" s="9"/>
      <c r="E34" s="13">
        <f>SUM(E22:E33)</f>
        <v>120010.84999999999</v>
      </c>
      <c r="F34" s="25"/>
      <c r="G34" s="24"/>
    </row>
    <row r="35" spans="1:9" s="17" customFormat="1" x14ac:dyDescent="0.25">
      <c r="A35" s="2"/>
      <c r="B35" s="2"/>
      <c r="C35" s="2"/>
      <c r="D35" s="2"/>
      <c r="F35" s="25"/>
      <c r="G35" s="24"/>
    </row>
    <row r="36" spans="1:9" s="10" customFormat="1" ht="29.25" customHeight="1" x14ac:dyDescent="0.25">
      <c r="A36" s="52" t="s">
        <v>72</v>
      </c>
      <c r="B36" s="52"/>
      <c r="C36" s="52"/>
      <c r="D36" s="52"/>
      <c r="E36" s="52"/>
      <c r="G36" s="24"/>
    </row>
    <row r="37" spans="1:9" ht="33" customHeight="1" x14ac:dyDescent="0.25">
      <c r="A37" s="44" t="s">
        <v>19</v>
      </c>
      <c r="B37" s="44"/>
      <c r="C37" s="44"/>
      <c r="D37" s="44"/>
      <c r="E37" s="44"/>
    </row>
    <row r="38" spans="1:9" ht="19.5" customHeight="1" x14ac:dyDescent="0.25">
      <c r="A38" s="44" t="s">
        <v>18</v>
      </c>
      <c r="B38" s="44"/>
      <c r="C38" s="44"/>
      <c r="D38" s="44"/>
      <c r="E38" s="44"/>
    </row>
    <row r="39" spans="1:9" ht="29.25" customHeight="1" x14ac:dyDescent="0.25">
      <c r="A39" s="44" t="s">
        <v>28</v>
      </c>
      <c r="B39" s="44"/>
      <c r="C39" s="44"/>
      <c r="D39" s="44"/>
      <c r="E39" s="44"/>
    </row>
    <row r="40" spans="1:9" x14ac:dyDescent="0.25">
      <c r="A40" s="44" t="s">
        <v>16</v>
      </c>
      <c r="B40" s="44"/>
      <c r="C40" s="44"/>
      <c r="D40" s="44"/>
      <c r="E40" s="44"/>
    </row>
    <row r="41" spans="1:9" ht="29.25" customHeight="1" x14ac:dyDescent="0.25">
      <c r="A41" s="48" t="s">
        <v>5</v>
      </c>
      <c r="B41" s="48"/>
      <c r="C41" s="48"/>
      <c r="D41" s="48"/>
      <c r="E41" s="48"/>
      <c r="F41" s="10"/>
      <c r="G41" s="10"/>
      <c r="H41" s="18"/>
    </row>
    <row r="42" spans="1:9" x14ac:dyDescent="0.25">
      <c r="A42" s="44" t="s">
        <v>16</v>
      </c>
      <c r="B42" s="44"/>
      <c r="C42" s="44"/>
      <c r="D42" s="44"/>
      <c r="E42" s="44"/>
    </row>
    <row r="43" spans="1:9" ht="13.9" customHeight="1" x14ac:dyDescent="0.25">
      <c r="A43" s="45" t="s">
        <v>64</v>
      </c>
      <c r="B43" s="45"/>
      <c r="C43" s="45"/>
      <c r="D43" s="45"/>
      <c r="E43" s="14"/>
    </row>
    <row r="44" spans="1:9" x14ac:dyDescent="0.25">
      <c r="B44" s="46" t="s">
        <v>17</v>
      </c>
      <c r="C44" s="46"/>
      <c r="D44" s="46"/>
      <c r="E44" s="15" t="s">
        <v>6</v>
      </c>
    </row>
    <row r="45" spans="1:9" x14ac:dyDescent="0.25">
      <c r="A45" s="39"/>
      <c r="B45" s="39"/>
      <c r="C45" s="39"/>
      <c r="D45" s="39"/>
      <c r="E45" s="16"/>
    </row>
    <row r="46" spans="1:9" ht="13.9" customHeight="1" x14ac:dyDescent="0.25">
      <c r="A46" s="47" t="s">
        <v>45</v>
      </c>
      <c r="B46" s="47"/>
      <c r="C46" s="47"/>
      <c r="D46" s="47"/>
      <c r="E46" s="14"/>
    </row>
    <row r="47" spans="1:9" x14ac:dyDescent="0.25">
      <c r="B47" s="46" t="s">
        <v>17</v>
      </c>
      <c r="C47" s="46"/>
      <c r="D47" s="46"/>
      <c r="E47" s="15" t="s">
        <v>6</v>
      </c>
    </row>
    <row r="49" spans="1:5" x14ac:dyDescent="0.25">
      <c r="A49" s="26" t="s">
        <v>32</v>
      </c>
    </row>
    <row r="50" spans="1:5" x14ac:dyDescent="0.25">
      <c r="A50" s="10" t="s">
        <v>29</v>
      </c>
      <c r="E50" s="2"/>
    </row>
    <row r="51" spans="1:5" x14ac:dyDescent="0.25">
      <c r="A51" s="2" t="s">
        <v>40</v>
      </c>
      <c r="B51" s="21">
        <f>'1кв'!B53</f>
        <v>-5935.6600000000035</v>
      </c>
      <c r="E51" s="2"/>
    </row>
    <row r="52" spans="1:5" x14ac:dyDescent="0.25">
      <c r="A52" s="28" t="s">
        <v>65</v>
      </c>
      <c r="B52" s="20"/>
      <c r="E52" s="2"/>
    </row>
    <row r="53" spans="1:5" x14ac:dyDescent="0.25">
      <c r="A53" s="2" t="s">
        <v>34</v>
      </c>
      <c r="B53" s="20">
        <v>101688.69</v>
      </c>
      <c r="E53" s="2"/>
    </row>
    <row r="54" spans="1:5" ht="30" x14ac:dyDescent="0.25">
      <c r="A54" s="33" t="s">
        <v>42</v>
      </c>
      <c r="B54" s="20">
        <f>110*3</f>
        <v>330</v>
      </c>
      <c r="E54" s="2"/>
    </row>
    <row r="55" spans="1:5" ht="18.600000000000001" customHeight="1" x14ac:dyDescent="0.25">
      <c r="A55" s="2" t="s">
        <v>33</v>
      </c>
      <c r="B55" s="20">
        <f>E34</f>
        <v>120010.84999999999</v>
      </c>
      <c r="E55" s="2"/>
    </row>
    <row r="56" spans="1:5" x14ac:dyDescent="0.25">
      <c r="A56" s="19" t="s">
        <v>37</v>
      </c>
      <c r="B56" s="29">
        <f>B51+B53+B54-B55</f>
        <v>-23927.819999999992</v>
      </c>
    </row>
    <row r="57" spans="1:5" x14ac:dyDescent="0.25">
      <c r="C57" s="22"/>
    </row>
    <row r="59" spans="1:5" x14ac:dyDescent="0.25">
      <c r="B59" s="22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7:D47"/>
    <mergeCell ref="A20:E20"/>
    <mergeCell ref="A36:E36"/>
    <mergeCell ref="A37:E37"/>
    <mergeCell ref="A38:E38"/>
    <mergeCell ref="A39:E39"/>
    <mergeCell ref="A40:E40"/>
    <mergeCell ref="A41:E41"/>
    <mergeCell ref="A42:E42"/>
    <mergeCell ref="A43:D43"/>
    <mergeCell ref="B44:D44"/>
    <mergeCell ref="A46:D4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topLeftCell="A21" zoomScaleSheetLayoutView="100" workbookViewId="0">
      <selection activeCell="C51" sqref="C51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3" style="2" customWidth="1"/>
    <col min="4" max="4" width="11.28515625" style="2" customWidth="1"/>
    <col min="5" max="5" width="15.7109375" style="17" customWidth="1"/>
    <col min="6" max="6" width="9.140625" style="2"/>
    <col min="7" max="7" width="11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 x14ac:dyDescent="0.25">
      <c r="A1" s="53" t="s">
        <v>9</v>
      </c>
      <c r="B1" s="53"/>
      <c r="C1" s="53"/>
      <c r="D1" s="53"/>
      <c r="E1" s="53"/>
    </row>
    <row r="2" spans="1:5" ht="30" customHeight="1" x14ac:dyDescent="0.25">
      <c r="A2" s="54" t="s">
        <v>10</v>
      </c>
      <c r="B2" s="55"/>
      <c r="C2" s="55"/>
      <c r="D2" s="55"/>
      <c r="E2" s="55"/>
    </row>
    <row r="3" spans="1:5" x14ac:dyDescent="0.25">
      <c r="A3" s="56" t="s">
        <v>59</v>
      </c>
      <c r="B3" s="56"/>
      <c r="C3" s="56"/>
      <c r="D3" s="56"/>
      <c r="E3" s="56"/>
    </row>
    <row r="4" spans="1:5" s="1" customFormat="1" ht="15.6" customHeight="1" x14ac:dyDescent="0.25">
      <c r="A4" s="35" t="s">
        <v>11</v>
      </c>
      <c r="B4" s="4"/>
      <c r="C4" s="4"/>
      <c r="D4" s="60" t="s">
        <v>62</v>
      </c>
      <c r="E4" s="60"/>
    </row>
    <row r="5" spans="1:5" x14ac:dyDescent="0.25">
      <c r="A5" s="40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57" t="s">
        <v>20</v>
      </c>
      <c r="B7" s="57"/>
      <c r="C7" s="57"/>
      <c r="D7" s="57"/>
      <c r="E7" s="57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4" t="s">
        <v>43</v>
      </c>
      <c r="B9" s="44"/>
      <c r="C9" s="44"/>
      <c r="D9" s="44"/>
      <c r="E9" s="44"/>
    </row>
    <row r="10" spans="1:5" ht="27" customHeight="1" x14ac:dyDescent="0.25">
      <c r="A10" s="58" t="s">
        <v>12</v>
      </c>
      <c r="B10" s="59"/>
      <c r="C10" s="59"/>
      <c r="D10" s="59"/>
      <c r="E10" s="59"/>
    </row>
    <row r="11" spans="1:5" ht="30.75" customHeight="1" x14ac:dyDescent="0.25">
      <c r="A11" s="44" t="s">
        <v>44</v>
      </c>
      <c r="B11" s="44"/>
      <c r="C11" s="44"/>
      <c r="D11" s="44"/>
      <c r="E11" s="44"/>
    </row>
    <row r="12" spans="1:5" x14ac:dyDescent="0.25">
      <c r="A12" s="49" t="s">
        <v>13</v>
      </c>
      <c r="B12" s="50"/>
      <c r="C12" s="50"/>
      <c r="D12" s="50"/>
      <c r="E12" s="50"/>
    </row>
    <row r="13" spans="1:5" x14ac:dyDescent="0.25">
      <c r="A13" s="44" t="s">
        <v>21</v>
      </c>
      <c r="B13" s="44"/>
      <c r="C13" s="44"/>
      <c r="D13" s="44"/>
      <c r="E13" s="44"/>
    </row>
    <row r="14" spans="1:5" ht="11.25" customHeight="1" x14ac:dyDescent="0.25">
      <c r="A14" s="49" t="s">
        <v>2</v>
      </c>
      <c r="B14" s="50"/>
      <c r="C14" s="50"/>
      <c r="D14" s="50"/>
      <c r="E14" s="50"/>
    </row>
    <row r="15" spans="1:5" x14ac:dyDescent="0.25">
      <c r="A15" s="44" t="s">
        <v>55</v>
      </c>
      <c r="B15" s="44"/>
      <c r="C15" s="44"/>
      <c r="D15" s="44"/>
      <c r="E15" s="44"/>
    </row>
    <row r="16" spans="1:5" ht="13.9" customHeight="1" x14ac:dyDescent="0.25">
      <c r="A16" s="49" t="s">
        <v>14</v>
      </c>
      <c r="B16" s="50"/>
      <c r="C16" s="50"/>
      <c r="D16" s="50"/>
      <c r="E16" s="50"/>
    </row>
    <row r="17" spans="1:9" ht="30.75" customHeight="1" x14ac:dyDescent="0.25">
      <c r="A17" s="44" t="s">
        <v>15</v>
      </c>
      <c r="B17" s="44"/>
      <c r="C17" s="44"/>
      <c r="D17" s="44"/>
      <c r="E17" s="44"/>
    </row>
    <row r="18" spans="1:9" ht="61.9" customHeight="1" x14ac:dyDescent="0.25">
      <c r="A18" s="44" t="s">
        <v>22</v>
      </c>
      <c r="B18" s="44"/>
      <c r="C18" s="44"/>
      <c r="D18" s="44"/>
      <c r="E18" s="44"/>
    </row>
    <row r="19" spans="1:9" ht="32.450000000000003" customHeight="1" x14ac:dyDescent="0.25">
      <c r="A19" s="51" t="s">
        <v>23</v>
      </c>
      <c r="B19" s="51"/>
      <c r="C19" s="51"/>
      <c r="D19" s="51"/>
      <c r="E19" s="51"/>
    </row>
    <row r="20" spans="1:9" x14ac:dyDescent="0.25">
      <c r="A20" s="51"/>
      <c r="B20" s="51"/>
      <c r="C20" s="51"/>
      <c r="D20" s="51"/>
      <c r="E20" s="51"/>
      <c r="F20" s="2">
        <v>1179.2</v>
      </c>
      <c r="G20" s="2">
        <v>3</v>
      </c>
    </row>
    <row r="21" spans="1:9" ht="114.75" x14ac:dyDescent="0.25">
      <c r="A21" s="6" t="s">
        <v>30</v>
      </c>
      <c r="B21" s="6" t="s">
        <v>8</v>
      </c>
      <c r="C21" s="6" t="s">
        <v>3</v>
      </c>
      <c r="D21" s="6" t="s">
        <v>31</v>
      </c>
      <c r="E21" s="11" t="s">
        <v>7</v>
      </c>
    </row>
    <row r="22" spans="1:9" ht="38.25" x14ac:dyDescent="0.25">
      <c r="A22" s="32" t="s">
        <v>41</v>
      </c>
      <c r="B22" s="6" t="s">
        <v>39</v>
      </c>
      <c r="C22" s="3" t="s">
        <v>4</v>
      </c>
      <c r="D22" s="3">
        <v>20.63</v>
      </c>
      <c r="E22" s="12">
        <f>D22*F20*G20</f>
        <v>72980.687999999995</v>
      </c>
      <c r="F22" s="23"/>
      <c r="G22" s="24"/>
      <c r="I22" s="22"/>
    </row>
    <row r="23" spans="1:9" x14ac:dyDescent="0.25">
      <c r="A23" s="5" t="s">
        <v>35</v>
      </c>
      <c r="B23" s="6" t="s">
        <v>24</v>
      </c>
      <c r="C23" s="3" t="s">
        <v>4</v>
      </c>
      <c r="D23" s="3">
        <v>6.06</v>
      </c>
      <c r="E23" s="12">
        <f>D23*F20*G20</f>
        <v>21437.856</v>
      </c>
      <c r="F23" s="23"/>
      <c r="G23" s="24"/>
      <c r="I23" s="22"/>
    </row>
    <row r="24" spans="1:9" x14ac:dyDescent="0.25">
      <c r="A24" s="5" t="s">
        <v>50</v>
      </c>
      <c r="B24" s="6" t="s">
        <v>51</v>
      </c>
      <c r="C24" s="3" t="s">
        <v>26</v>
      </c>
      <c r="D24" s="3"/>
      <c r="E24" s="12">
        <v>0</v>
      </c>
      <c r="F24" s="23"/>
      <c r="G24" s="24"/>
      <c r="I24" s="22"/>
    </row>
    <row r="25" spans="1:9" x14ac:dyDescent="0.25">
      <c r="A25" s="5" t="s">
        <v>46</v>
      </c>
      <c r="B25" s="36" t="s">
        <v>63</v>
      </c>
      <c r="C25" s="3" t="s">
        <v>26</v>
      </c>
      <c r="D25" s="3"/>
      <c r="E25" s="34">
        <v>0</v>
      </c>
      <c r="F25" s="23"/>
      <c r="G25" s="24"/>
      <c r="I25" s="22"/>
    </row>
    <row r="26" spans="1:9" x14ac:dyDescent="0.25">
      <c r="A26" s="5" t="s">
        <v>47</v>
      </c>
      <c r="B26" s="36" t="s">
        <v>63</v>
      </c>
      <c r="C26" s="3" t="s">
        <v>26</v>
      </c>
      <c r="D26" s="3"/>
      <c r="E26" s="34">
        <v>0</v>
      </c>
      <c r="F26" s="23"/>
      <c r="G26" s="24"/>
      <c r="I26" s="22"/>
    </row>
    <row r="27" spans="1:9" x14ac:dyDescent="0.25">
      <c r="A27" s="5" t="s">
        <v>48</v>
      </c>
      <c r="B27" s="36" t="s">
        <v>63</v>
      </c>
      <c r="C27" s="3" t="s">
        <v>26</v>
      </c>
      <c r="D27" s="3"/>
      <c r="E27" s="27">
        <v>1373.6</v>
      </c>
      <c r="F27" s="23"/>
      <c r="G27" s="24"/>
      <c r="I27" s="22"/>
    </row>
    <row r="28" spans="1:9" x14ac:dyDescent="0.25">
      <c r="A28" s="5" t="s">
        <v>49</v>
      </c>
      <c r="B28" s="36" t="s">
        <v>63</v>
      </c>
      <c r="C28" s="3" t="s">
        <v>26</v>
      </c>
      <c r="D28" s="3"/>
      <c r="E28" s="12">
        <v>0</v>
      </c>
      <c r="F28" s="23"/>
      <c r="G28" s="24"/>
      <c r="I28" s="22"/>
    </row>
    <row r="29" spans="1:9" x14ac:dyDescent="0.25">
      <c r="A29" s="31" t="s">
        <v>36</v>
      </c>
      <c r="B29" s="36" t="s">
        <v>63</v>
      </c>
      <c r="C29" s="11" t="s">
        <v>26</v>
      </c>
      <c r="D29" s="11"/>
      <c r="E29" s="30">
        <v>89.93</v>
      </c>
      <c r="F29" s="23"/>
      <c r="G29" s="24"/>
      <c r="I29" s="22"/>
    </row>
    <row r="30" spans="1:9" x14ac:dyDescent="0.25">
      <c r="A30" s="31"/>
      <c r="B30" s="36"/>
      <c r="C30" s="11"/>
      <c r="D30" s="11"/>
      <c r="E30" s="30"/>
      <c r="F30" s="23"/>
      <c r="G30" s="24"/>
      <c r="I30" s="22"/>
    </row>
    <row r="31" spans="1:9" s="17" customFormat="1" x14ac:dyDescent="0.25">
      <c r="A31" s="7" t="s">
        <v>27</v>
      </c>
      <c r="B31" s="8"/>
      <c r="C31" s="9"/>
      <c r="D31" s="9"/>
      <c r="E31" s="13">
        <f>SUM(E22:E30)</f>
        <v>95882.073999999993</v>
      </c>
      <c r="F31" s="25"/>
      <c r="G31" s="24"/>
    </row>
    <row r="32" spans="1:9" s="17" customFormat="1" x14ac:dyDescent="0.25">
      <c r="A32" s="2"/>
      <c r="B32" s="2"/>
      <c r="C32" s="2"/>
      <c r="D32" s="2"/>
      <c r="F32" s="25"/>
      <c r="G32" s="24"/>
    </row>
    <row r="33" spans="1:8" s="10" customFormat="1" ht="29.25" customHeight="1" x14ac:dyDescent="0.25">
      <c r="A33" s="52" t="s">
        <v>73</v>
      </c>
      <c r="B33" s="52"/>
      <c r="C33" s="52"/>
      <c r="D33" s="52"/>
      <c r="E33" s="52"/>
      <c r="G33" s="24"/>
    </row>
    <row r="34" spans="1:8" ht="33" customHeight="1" x14ac:dyDescent="0.25">
      <c r="A34" s="44" t="s">
        <v>19</v>
      </c>
      <c r="B34" s="44"/>
      <c r="C34" s="44"/>
      <c r="D34" s="44"/>
      <c r="E34" s="44"/>
    </row>
    <row r="35" spans="1:8" ht="19.5" customHeight="1" x14ac:dyDescent="0.25">
      <c r="A35" s="44" t="s">
        <v>18</v>
      </c>
      <c r="B35" s="44"/>
      <c r="C35" s="44"/>
      <c r="D35" s="44"/>
      <c r="E35" s="44"/>
    </row>
    <row r="36" spans="1:8" ht="29.25" customHeight="1" x14ac:dyDescent="0.25">
      <c r="A36" s="44" t="s">
        <v>28</v>
      </c>
      <c r="B36" s="44"/>
      <c r="C36" s="44"/>
      <c r="D36" s="44"/>
      <c r="E36" s="44"/>
    </row>
    <row r="37" spans="1:8" x14ac:dyDescent="0.25">
      <c r="A37" s="44" t="s">
        <v>16</v>
      </c>
      <c r="B37" s="44"/>
      <c r="C37" s="44"/>
      <c r="D37" s="44"/>
      <c r="E37" s="44"/>
    </row>
    <row r="38" spans="1:8" ht="29.25" customHeight="1" x14ac:dyDescent="0.25">
      <c r="A38" s="48" t="s">
        <v>5</v>
      </c>
      <c r="B38" s="48"/>
      <c r="C38" s="48"/>
      <c r="D38" s="48"/>
      <c r="E38" s="48"/>
      <c r="F38" s="10"/>
      <c r="G38" s="10"/>
      <c r="H38" s="18"/>
    </row>
    <row r="39" spans="1:8" x14ac:dyDescent="0.25">
      <c r="A39" s="44" t="s">
        <v>16</v>
      </c>
      <c r="B39" s="44"/>
      <c r="C39" s="44"/>
      <c r="D39" s="44"/>
      <c r="E39" s="44"/>
    </row>
    <row r="40" spans="1:8" ht="13.9" customHeight="1" x14ac:dyDescent="0.25">
      <c r="A40" s="45" t="s">
        <v>64</v>
      </c>
      <c r="B40" s="45"/>
      <c r="C40" s="45"/>
      <c r="D40" s="45"/>
      <c r="E40" s="14"/>
    </row>
    <row r="41" spans="1:8" x14ac:dyDescent="0.25">
      <c r="B41" s="46" t="s">
        <v>17</v>
      </c>
      <c r="C41" s="46"/>
      <c r="D41" s="46"/>
      <c r="E41" s="15" t="s">
        <v>6</v>
      </c>
    </row>
    <row r="42" spans="1:8" x14ac:dyDescent="0.25">
      <c r="A42" s="39"/>
      <c r="B42" s="39"/>
      <c r="C42" s="39"/>
      <c r="D42" s="39"/>
      <c r="E42" s="16"/>
    </row>
    <row r="43" spans="1:8" ht="13.9" customHeight="1" x14ac:dyDescent="0.25">
      <c r="A43" s="47" t="s">
        <v>45</v>
      </c>
      <c r="B43" s="47"/>
      <c r="C43" s="47"/>
      <c r="D43" s="47"/>
      <c r="E43" s="14"/>
    </row>
    <row r="44" spans="1:8" x14ac:dyDescent="0.25">
      <c r="B44" s="46" t="s">
        <v>17</v>
      </c>
      <c r="C44" s="46"/>
      <c r="D44" s="46"/>
      <c r="E44" s="15" t="s">
        <v>6</v>
      </c>
    </row>
    <row r="46" spans="1:8" x14ac:dyDescent="0.25">
      <c r="A46" s="26" t="s">
        <v>32</v>
      </c>
    </row>
    <row r="47" spans="1:8" x14ac:dyDescent="0.25">
      <c r="A47" s="10" t="s">
        <v>29</v>
      </c>
      <c r="E47" s="2"/>
    </row>
    <row r="48" spans="1:8" x14ac:dyDescent="0.25">
      <c r="A48" s="2" t="s">
        <v>40</v>
      </c>
      <c r="B48" s="21">
        <f>'2кв'!B56</f>
        <v>-23927.819999999992</v>
      </c>
      <c r="E48" s="2"/>
    </row>
    <row r="49" spans="1:5" x14ac:dyDescent="0.25">
      <c r="A49" s="28" t="s">
        <v>74</v>
      </c>
      <c r="B49" s="20"/>
      <c r="E49" s="2"/>
    </row>
    <row r="50" spans="1:5" x14ac:dyDescent="0.25">
      <c r="A50" s="2" t="s">
        <v>34</v>
      </c>
      <c r="B50" s="20">
        <v>102675.48</v>
      </c>
      <c r="E50" s="2"/>
    </row>
    <row r="51" spans="1:5" ht="30" x14ac:dyDescent="0.25">
      <c r="A51" s="33" t="s">
        <v>42</v>
      </c>
      <c r="B51" s="20">
        <f>110*3</f>
        <v>330</v>
      </c>
      <c r="E51" s="2"/>
    </row>
    <row r="52" spans="1:5" ht="18.600000000000001" customHeight="1" x14ac:dyDescent="0.25">
      <c r="A52" s="2" t="s">
        <v>33</v>
      </c>
      <c r="B52" s="20">
        <f>E31</f>
        <v>95882.073999999993</v>
      </c>
      <c r="E52" s="2"/>
    </row>
    <row r="53" spans="1:5" x14ac:dyDescent="0.25">
      <c r="A53" s="19" t="s">
        <v>37</v>
      </c>
      <c r="B53" s="29">
        <f>B48+B50+B51-B52</f>
        <v>-16804.41399999999</v>
      </c>
    </row>
    <row r="54" spans="1:5" x14ac:dyDescent="0.25">
      <c r="C54" s="22"/>
    </row>
    <row r="56" spans="1:5" x14ac:dyDescent="0.25">
      <c r="B56" s="22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topLeftCell="A42" zoomScaleSheetLayoutView="100" workbookViewId="0">
      <selection activeCell="B53" sqref="B53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3" style="2" customWidth="1"/>
    <col min="4" max="4" width="11.28515625" style="2" customWidth="1"/>
    <col min="5" max="5" width="15.7109375" style="17" customWidth="1"/>
    <col min="6" max="6" width="9.140625" style="2"/>
    <col min="7" max="7" width="11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 x14ac:dyDescent="0.25">
      <c r="A1" s="53" t="s">
        <v>9</v>
      </c>
      <c r="B1" s="53"/>
      <c r="C1" s="53"/>
      <c r="D1" s="53"/>
      <c r="E1" s="53"/>
    </row>
    <row r="2" spans="1:5" ht="30" customHeight="1" x14ac:dyDescent="0.25">
      <c r="A2" s="54" t="s">
        <v>10</v>
      </c>
      <c r="B2" s="55"/>
      <c r="C2" s="55"/>
      <c r="D2" s="55"/>
      <c r="E2" s="55"/>
    </row>
    <row r="3" spans="1:5" x14ac:dyDescent="0.25">
      <c r="A3" s="56" t="s">
        <v>75</v>
      </c>
      <c r="B3" s="56"/>
      <c r="C3" s="56"/>
      <c r="D3" s="56"/>
      <c r="E3" s="56"/>
    </row>
    <row r="4" spans="1:5" s="1" customFormat="1" ht="15.6" customHeight="1" x14ac:dyDescent="0.25">
      <c r="A4" s="35" t="s">
        <v>11</v>
      </c>
      <c r="B4" s="4"/>
      <c r="C4" s="4"/>
      <c r="D4" s="61"/>
      <c r="E4" s="43" t="s">
        <v>76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57" t="s">
        <v>20</v>
      </c>
      <c r="B7" s="57"/>
      <c r="C7" s="57"/>
      <c r="D7" s="57"/>
      <c r="E7" s="57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4" t="s">
        <v>43</v>
      </c>
      <c r="B9" s="44"/>
      <c r="C9" s="44"/>
      <c r="D9" s="44"/>
      <c r="E9" s="44"/>
    </row>
    <row r="10" spans="1:5" ht="27" customHeight="1" x14ac:dyDescent="0.25">
      <c r="A10" s="58" t="s">
        <v>12</v>
      </c>
      <c r="B10" s="59"/>
      <c r="C10" s="59"/>
      <c r="D10" s="59"/>
      <c r="E10" s="59"/>
    </row>
    <row r="11" spans="1:5" ht="30.75" customHeight="1" x14ac:dyDescent="0.25">
      <c r="A11" s="44" t="s">
        <v>44</v>
      </c>
      <c r="B11" s="44"/>
      <c r="C11" s="44"/>
      <c r="D11" s="44"/>
      <c r="E11" s="44"/>
    </row>
    <row r="12" spans="1:5" x14ac:dyDescent="0.25">
      <c r="A12" s="49" t="s">
        <v>13</v>
      </c>
      <c r="B12" s="50"/>
      <c r="C12" s="50"/>
      <c r="D12" s="50"/>
      <c r="E12" s="50"/>
    </row>
    <row r="13" spans="1:5" x14ac:dyDescent="0.25">
      <c r="A13" s="44" t="s">
        <v>21</v>
      </c>
      <c r="B13" s="44"/>
      <c r="C13" s="44"/>
      <c r="D13" s="44"/>
      <c r="E13" s="44"/>
    </row>
    <row r="14" spans="1:5" ht="11.25" customHeight="1" x14ac:dyDescent="0.25">
      <c r="A14" s="49" t="s">
        <v>2</v>
      </c>
      <c r="B14" s="50"/>
      <c r="C14" s="50"/>
      <c r="D14" s="50"/>
      <c r="E14" s="50"/>
    </row>
    <row r="15" spans="1:5" x14ac:dyDescent="0.25">
      <c r="A15" s="44" t="s">
        <v>55</v>
      </c>
      <c r="B15" s="44"/>
      <c r="C15" s="44"/>
      <c r="D15" s="44"/>
      <c r="E15" s="44"/>
    </row>
    <row r="16" spans="1:5" ht="13.9" customHeight="1" x14ac:dyDescent="0.25">
      <c r="A16" s="49" t="s">
        <v>14</v>
      </c>
      <c r="B16" s="50"/>
      <c r="C16" s="50"/>
      <c r="D16" s="50"/>
      <c r="E16" s="50"/>
    </row>
    <row r="17" spans="1:9" ht="30.75" customHeight="1" x14ac:dyDescent="0.25">
      <c r="A17" s="44" t="s">
        <v>15</v>
      </c>
      <c r="B17" s="44"/>
      <c r="C17" s="44"/>
      <c r="D17" s="44"/>
      <c r="E17" s="44"/>
    </row>
    <row r="18" spans="1:9" ht="61.9" customHeight="1" x14ac:dyDescent="0.25">
      <c r="A18" s="44" t="s">
        <v>22</v>
      </c>
      <c r="B18" s="44"/>
      <c r="C18" s="44"/>
      <c r="D18" s="44"/>
      <c r="E18" s="44"/>
    </row>
    <row r="19" spans="1:9" ht="32.450000000000003" customHeight="1" x14ac:dyDescent="0.25">
      <c r="A19" s="51" t="s">
        <v>23</v>
      </c>
      <c r="B19" s="51"/>
      <c r="C19" s="51"/>
      <c r="D19" s="51"/>
      <c r="E19" s="51"/>
    </row>
    <row r="20" spans="1:9" x14ac:dyDescent="0.25">
      <c r="A20" s="51"/>
      <c r="B20" s="51"/>
      <c r="C20" s="51"/>
      <c r="D20" s="51"/>
      <c r="E20" s="51"/>
      <c r="F20" s="2">
        <v>1179.2</v>
      </c>
      <c r="G20" s="2">
        <v>3</v>
      </c>
    </row>
    <row r="21" spans="1:9" ht="114.75" x14ac:dyDescent="0.25">
      <c r="A21" s="6" t="s">
        <v>30</v>
      </c>
      <c r="B21" s="6" t="s">
        <v>8</v>
      </c>
      <c r="C21" s="6" t="s">
        <v>3</v>
      </c>
      <c r="D21" s="6" t="s">
        <v>31</v>
      </c>
      <c r="E21" s="11" t="s">
        <v>7</v>
      </c>
    </row>
    <row r="22" spans="1:9" ht="38.25" x14ac:dyDescent="0.25">
      <c r="A22" s="32" t="s">
        <v>41</v>
      </c>
      <c r="B22" s="6" t="s">
        <v>39</v>
      </c>
      <c r="C22" s="3" t="s">
        <v>4</v>
      </c>
      <c r="D22" s="3">
        <v>20.63</v>
      </c>
      <c r="E22" s="12">
        <f>D22*F20*G20</f>
        <v>72980.687999999995</v>
      </c>
      <c r="F22" s="23"/>
      <c r="G22" s="24"/>
      <c r="I22" s="22"/>
    </row>
    <row r="23" spans="1:9" x14ac:dyDescent="0.25">
      <c r="A23" s="5" t="s">
        <v>35</v>
      </c>
      <c r="B23" s="6" t="s">
        <v>24</v>
      </c>
      <c r="C23" s="3" t="s">
        <v>4</v>
      </c>
      <c r="D23" s="3">
        <v>6.06</v>
      </c>
      <c r="E23" s="12">
        <f>D23*F20*G20</f>
        <v>21437.856</v>
      </c>
      <c r="F23" s="23"/>
      <c r="G23" s="24"/>
      <c r="I23" s="22"/>
    </row>
    <row r="24" spans="1:9" x14ac:dyDescent="0.25">
      <c r="A24" s="5" t="s">
        <v>50</v>
      </c>
      <c r="B24" s="6" t="s">
        <v>51</v>
      </c>
      <c r="C24" s="3" t="s">
        <v>26</v>
      </c>
      <c r="D24" s="3"/>
      <c r="E24" s="12">
        <v>543.86</v>
      </c>
      <c r="F24" s="23"/>
      <c r="G24" s="24"/>
      <c r="I24" s="22"/>
    </row>
    <row r="25" spans="1:9" x14ac:dyDescent="0.25">
      <c r="A25" s="5" t="s">
        <v>46</v>
      </c>
      <c r="B25" s="36" t="s">
        <v>77</v>
      </c>
      <c r="C25" s="3" t="s">
        <v>26</v>
      </c>
      <c r="D25" s="3"/>
      <c r="E25" s="34">
        <v>0</v>
      </c>
      <c r="F25" s="23"/>
      <c r="G25" s="24"/>
      <c r="I25" s="22"/>
    </row>
    <row r="26" spans="1:9" x14ac:dyDescent="0.25">
      <c r="A26" s="5" t="s">
        <v>47</v>
      </c>
      <c r="B26" s="36" t="s">
        <v>77</v>
      </c>
      <c r="C26" s="3" t="s">
        <v>26</v>
      </c>
      <c r="D26" s="3"/>
      <c r="E26" s="34">
        <v>0</v>
      </c>
      <c r="F26" s="23"/>
      <c r="G26" s="24"/>
      <c r="I26" s="22"/>
    </row>
    <row r="27" spans="1:9" x14ac:dyDescent="0.25">
      <c r="A27" s="5" t="s">
        <v>48</v>
      </c>
      <c r="B27" s="36" t="s">
        <v>77</v>
      </c>
      <c r="C27" s="3" t="s">
        <v>26</v>
      </c>
      <c r="D27" s="3"/>
      <c r="E27" s="34">
        <v>2145.4</v>
      </c>
      <c r="F27" s="23"/>
      <c r="G27" s="24"/>
      <c r="I27" s="22"/>
    </row>
    <row r="28" spans="1:9" x14ac:dyDescent="0.25">
      <c r="A28" s="5" t="s">
        <v>49</v>
      </c>
      <c r="B28" s="36" t="s">
        <v>77</v>
      </c>
      <c r="C28" s="3" t="s">
        <v>26</v>
      </c>
      <c r="D28" s="3"/>
      <c r="E28" s="12">
        <v>0</v>
      </c>
      <c r="F28" s="23"/>
      <c r="G28" s="24"/>
      <c r="I28" s="22"/>
    </row>
    <row r="29" spans="1:9" x14ac:dyDescent="0.25">
      <c r="A29" s="31" t="s">
        <v>36</v>
      </c>
      <c r="B29" s="36" t="s">
        <v>77</v>
      </c>
      <c r="C29" s="11" t="s">
        <v>26</v>
      </c>
      <c r="D29" s="11"/>
      <c r="E29" s="30">
        <v>4359.7</v>
      </c>
      <c r="F29" s="23"/>
      <c r="G29" s="24"/>
      <c r="I29" s="22"/>
    </row>
    <row r="30" spans="1:9" x14ac:dyDescent="0.25">
      <c r="A30" s="62" t="s">
        <v>78</v>
      </c>
      <c r="B30" s="36" t="s">
        <v>79</v>
      </c>
      <c r="C30" s="11" t="s">
        <v>70</v>
      </c>
      <c r="D30" s="11">
        <v>15</v>
      </c>
      <c r="E30" s="30">
        <f>D30*260.07</f>
        <v>3901.0499999999997</v>
      </c>
      <c r="F30" s="23"/>
      <c r="G30" s="24"/>
      <c r="I30" s="22"/>
    </row>
    <row r="31" spans="1:9" x14ac:dyDescent="0.25">
      <c r="A31" s="31"/>
      <c r="B31" s="36"/>
      <c r="C31" s="11"/>
      <c r="D31" s="11"/>
      <c r="E31" s="30"/>
      <c r="F31" s="23"/>
      <c r="G31" s="24"/>
      <c r="I31" s="22"/>
    </row>
    <row r="32" spans="1:9" s="17" customFormat="1" x14ac:dyDescent="0.25">
      <c r="A32" s="7" t="s">
        <v>27</v>
      </c>
      <c r="B32" s="8"/>
      <c r="C32" s="9"/>
      <c r="D32" s="9"/>
      <c r="E32" s="13">
        <f>SUM(E22:E31)</f>
        <v>105368.55399999999</v>
      </c>
      <c r="F32" s="25"/>
      <c r="G32" s="24"/>
    </row>
    <row r="33" spans="1:8" s="17" customFormat="1" x14ac:dyDescent="0.25">
      <c r="A33" s="2"/>
      <c r="B33" s="2"/>
      <c r="C33" s="2"/>
      <c r="D33" s="2"/>
      <c r="F33" s="25"/>
      <c r="G33" s="24"/>
    </row>
    <row r="34" spans="1:8" s="10" customFormat="1" ht="29.25" customHeight="1" x14ac:dyDescent="0.25">
      <c r="A34" s="52" t="s">
        <v>80</v>
      </c>
      <c r="B34" s="52"/>
      <c r="C34" s="52"/>
      <c r="D34" s="52"/>
      <c r="E34" s="52"/>
      <c r="G34" s="24"/>
    </row>
    <row r="35" spans="1:8" ht="33" customHeight="1" x14ac:dyDescent="0.25">
      <c r="A35" s="44" t="s">
        <v>19</v>
      </c>
      <c r="B35" s="44"/>
      <c r="C35" s="44"/>
      <c r="D35" s="44"/>
      <c r="E35" s="44"/>
    </row>
    <row r="36" spans="1:8" ht="19.5" customHeight="1" x14ac:dyDescent="0.25">
      <c r="A36" s="44" t="s">
        <v>18</v>
      </c>
      <c r="B36" s="44"/>
      <c r="C36" s="44"/>
      <c r="D36" s="44"/>
      <c r="E36" s="44"/>
    </row>
    <row r="37" spans="1:8" ht="29.25" customHeight="1" x14ac:dyDescent="0.25">
      <c r="A37" s="44" t="s">
        <v>28</v>
      </c>
      <c r="B37" s="44"/>
      <c r="C37" s="44"/>
      <c r="D37" s="44"/>
      <c r="E37" s="44"/>
    </row>
    <row r="38" spans="1:8" x14ac:dyDescent="0.25">
      <c r="A38" s="44" t="s">
        <v>16</v>
      </c>
      <c r="B38" s="44"/>
      <c r="C38" s="44"/>
      <c r="D38" s="44"/>
      <c r="E38" s="44"/>
    </row>
    <row r="39" spans="1:8" ht="29.25" customHeight="1" x14ac:dyDescent="0.25">
      <c r="A39" s="48" t="s">
        <v>5</v>
      </c>
      <c r="B39" s="48"/>
      <c r="C39" s="48"/>
      <c r="D39" s="48"/>
      <c r="E39" s="48"/>
      <c r="F39" s="10"/>
      <c r="G39" s="10"/>
      <c r="H39" s="18"/>
    </row>
    <row r="40" spans="1:8" x14ac:dyDescent="0.25">
      <c r="A40" s="44" t="s">
        <v>16</v>
      </c>
      <c r="B40" s="44"/>
      <c r="C40" s="44"/>
      <c r="D40" s="44"/>
      <c r="E40" s="44"/>
    </row>
    <row r="41" spans="1:8" ht="13.9" customHeight="1" x14ac:dyDescent="0.25">
      <c r="A41" s="45" t="s">
        <v>64</v>
      </c>
      <c r="B41" s="45"/>
      <c r="C41" s="45"/>
      <c r="D41" s="45"/>
      <c r="E41" s="14"/>
    </row>
    <row r="42" spans="1:8" x14ac:dyDescent="0.25">
      <c r="B42" s="46" t="s">
        <v>17</v>
      </c>
      <c r="C42" s="46"/>
      <c r="D42" s="46"/>
      <c r="E42" s="15" t="s">
        <v>6</v>
      </c>
    </row>
    <row r="43" spans="1:8" x14ac:dyDescent="0.25">
      <c r="A43" s="41"/>
      <c r="B43" s="41"/>
      <c r="C43" s="41"/>
      <c r="D43" s="41"/>
      <c r="E43" s="16"/>
    </row>
    <row r="44" spans="1:8" ht="13.9" customHeight="1" x14ac:dyDescent="0.25">
      <c r="A44" s="47" t="s">
        <v>45</v>
      </c>
      <c r="B44" s="47"/>
      <c r="C44" s="47"/>
      <c r="D44" s="47"/>
      <c r="E44" s="14"/>
    </row>
    <row r="45" spans="1:8" x14ac:dyDescent="0.25">
      <c r="B45" s="46" t="s">
        <v>17</v>
      </c>
      <c r="C45" s="46"/>
      <c r="D45" s="46"/>
      <c r="E45" s="15" t="s">
        <v>6</v>
      </c>
    </row>
    <row r="47" spans="1:8" x14ac:dyDescent="0.25">
      <c r="A47" s="26" t="s">
        <v>32</v>
      </c>
    </row>
    <row r="48" spans="1:8" x14ac:dyDescent="0.25">
      <c r="A48" s="10" t="s">
        <v>29</v>
      </c>
      <c r="E48" s="2"/>
    </row>
    <row r="49" spans="1:5" x14ac:dyDescent="0.25">
      <c r="A49" s="2" t="s">
        <v>40</v>
      </c>
      <c r="B49" s="21">
        <f>'3кв'!B53</f>
        <v>-16804.41399999999</v>
      </c>
      <c r="E49" s="2"/>
    </row>
    <row r="50" spans="1:5" x14ac:dyDescent="0.25">
      <c r="A50" s="28" t="s">
        <v>81</v>
      </c>
      <c r="B50" s="20"/>
      <c r="E50" s="2"/>
    </row>
    <row r="51" spans="1:5" x14ac:dyDescent="0.25">
      <c r="A51" s="2" t="s">
        <v>34</v>
      </c>
      <c r="B51" s="20">
        <v>123632.84</v>
      </c>
      <c r="E51" s="2"/>
    </row>
    <row r="52" spans="1:5" ht="30" x14ac:dyDescent="0.25">
      <c r="A52" s="33" t="s">
        <v>42</v>
      </c>
      <c r="B52" s="20">
        <f>110*3</f>
        <v>330</v>
      </c>
      <c r="E52" s="2"/>
    </row>
    <row r="53" spans="1:5" ht="18.600000000000001" customHeight="1" x14ac:dyDescent="0.25">
      <c r="A53" s="2" t="s">
        <v>33</v>
      </c>
      <c r="B53" s="20">
        <f>E32</f>
        <v>105368.55399999999</v>
      </c>
      <c r="E53" s="2"/>
    </row>
    <row r="54" spans="1:5" x14ac:dyDescent="0.25">
      <c r="A54" s="19" t="s">
        <v>37</v>
      </c>
      <c r="B54" s="29">
        <f>B49+B51+B52-B53</f>
        <v>1789.8720000000176</v>
      </c>
    </row>
    <row r="55" spans="1:5" x14ac:dyDescent="0.25">
      <c r="C55" s="22"/>
    </row>
    <row r="57" spans="1:5" x14ac:dyDescent="0.25">
      <c r="B57" s="22"/>
    </row>
  </sheetData>
  <mergeCells count="29">
    <mergeCell ref="A39:E39"/>
    <mergeCell ref="A40:E40"/>
    <mergeCell ref="A41:D41"/>
    <mergeCell ref="B42:D42"/>
    <mergeCell ref="A44:D44"/>
    <mergeCell ref="B45:D45"/>
    <mergeCell ref="A20:E20"/>
    <mergeCell ref="A34:E34"/>
    <mergeCell ref="A35:E35"/>
    <mergeCell ref="A36:E36"/>
    <mergeCell ref="A37:E37"/>
    <mergeCell ref="A38:E38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view="pageBreakPreview" topLeftCell="A25" zoomScaleSheetLayoutView="100" workbookViewId="0">
      <selection activeCell="F43" sqref="F43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63" t="s">
        <v>82</v>
      </c>
      <c r="B1" s="63"/>
      <c r="C1" s="63"/>
      <c r="D1" s="64"/>
    </row>
    <row r="2" spans="1:4" ht="15.75" x14ac:dyDescent="0.25">
      <c r="A2" s="65" t="s">
        <v>83</v>
      </c>
      <c r="B2" s="65"/>
      <c r="C2" s="65"/>
      <c r="D2" s="66"/>
    </row>
    <row r="3" spans="1:4" ht="15.75" x14ac:dyDescent="0.25">
      <c r="A3" s="65" t="s">
        <v>101</v>
      </c>
      <c r="B3" s="65"/>
      <c r="C3" s="65"/>
      <c r="D3" s="66"/>
    </row>
    <row r="4" spans="1:4" ht="15.75" x14ac:dyDescent="0.25">
      <c r="A4" s="63" t="s">
        <v>84</v>
      </c>
      <c r="B4" s="63"/>
      <c r="C4" s="63"/>
      <c r="D4" s="64"/>
    </row>
    <row r="5" spans="1:4" ht="15.75" x14ac:dyDescent="0.25">
      <c r="A5" s="67"/>
      <c r="B5" s="67"/>
      <c r="C5" s="67"/>
      <c r="D5" s="1"/>
    </row>
    <row r="6" spans="1:4" ht="15.75" x14ac:dyDescent="0.25">
      <c r="A6" s="66"/>
      <c r="B6" s="68" t="s">
        <v>85</v>
      </c>
      <c r="C6" s="69">
        <f>'1кв'!B48</f>
        <v>-11307.56</v>
      </c>
      <c r="D6" s="70"/>
    </row>
    <row r="7" spans="1:4" ht="15.75" x14ac:dyDescent="0.25">
      <c r="A7" s="71" t="s">
        <v>86</v>
      </c>
      <c r="B7" s="68" t="s">
        <v>102</v>
      </c>
      <c r="C7" s="69"/>
      <c r="D7" s="70"/>
    </row>
    <row r="8" spans="1:4" ht="15.75" x14ac:dyDescent="0.25">
      <c r="A8" s="66"/>
      <c r="B8" s="72" t="s">
        <v>87</v>
      </c>
      <c r="C8" s="69"/>
      <c r="D8" s="70"/>
    </row>
    <row r="9" spans="1:4" ht="15.75" x14ac:dyDescent="0.25">
      <c r="A9" s="66"/>
      <c r="B9" s="5" t="s">
        <v>88</v>
      </c>
      <c r="C9" s="69"/>
      <c r="D9" s="70"/>
    </row>
    <row r="10" spans="1:4" ht="15.75" x14ac:dyDescent="0.25">
      <c r="A10" s="66"/>
      <c r="B10" s="5" t="s">
        <v>104</v>
      </c>
      <c r="C10" s="69"/>
      <c r="D10" s="70"/>
    </row>
    <row r="11" spans="1:4" ht="15.75" x14ac:dyDescent="0.25">
      <c r="A11" s="66"/>
      <c r="B11" s="5" t="s">
        <v>103</v>
      </c>
      <c r="C11" s="69"/>
      <c r="D11" s="70"/>
    </row>
    <row r="12" spans="1:4" ht="15.75" x14ac:dyDescent="0.25">
      <c r="B12" s="73" t="s">
        <v>89</v>
      </c>
      <c r="C12" s="74">
        <f>'1кв'!B50+'2кв'!B53+'3кв'!B50+'4кв'!B51</f>
        <v>426816.79000000004</v>
      </c>
      <c r="D12" s="75"/>
    </row>
    <row r="13" spans="1:4" ht="30" x14ac:dyDescent="0.25">
      <c r="A13" s="71"/>
      <c r="B13" s="76" t="s">
        <v>90</v>
      </c>
      <c r="C13" s="74">
        <f>'1кв'!B51+'2кв'!B54+'3кв'!B51+'4кв'!B52</f>
        <v>1320</v>
      </c>
      <c r="D13" s="75"/>
    </row>
    <row r="14" spans="1:4" ht="15.75" x14ac:dyDescent="0.25">
      <c r="A14" s="77"/>
      <c r="B14" s="73" t="s">
        <v>91</v>
      </c>
      <c r="C14" s="78">
        <f>SUM(C12:C13)</f>
        <v>428136.79000000004</v>
      </c>
      <c r="D14" s="70"/>
    </row>
    <row r="15" spans="1:4" ht="15.75" x14ac:dyDescent="0.25">
      <c r="A15" s="1"/>
      <c r="B15" s="79"/>
      <c r="C15" s="79"/>
      <c r="D15" s="80"/>
    </row>
    <row r="16" spans="1:4" ht="15.75" x14ac:dyDescent="0.25">
      <c r="A16" s="81" t="s">
        <v>92</v>
      </c>
      <c r="B16" s="32" t="s">
        <v>41</v>
      </c>
      <c r="C16" s="74">
        <f>'1кв'!E22+'2кв'!E22+'3кв'!E22+'4кв'!E22</f>
        <v>276357.31199999998</v>
      </c>
      <c r="D16" s="80"/>
    </row>
    <row r="17" spans="1:5" ht="15.75" x14ac:dyDescent="0.25">
      <c r="A17" s="81"/>
      <c r="B17" s="82" t="s">
        <v>35</v>
      </c>
      <c r="C17" s="74">
        <f>'1кв'!E23+'2кв'!E23+'3кв'!E23+'4кв'!E23</f>
        <v>81223.296000000002</v>
      </c>
      <c r="D17" s="80"/>
    </row>
    <row r="18" spans="1:5" ht="15.75" x14ac:dyDescent="0.25">
      <c r="A18" s="81"/>
      <c r="B18" s="82" t="s">
        <v>93</v>
      </c>
      <c r="C18" s="74">
        <f>'1кв'!E24+'2кв'!E24+'3кв'!E24+'4кв'!E24</f>
        <v>543.86</v>
      </c>
      <c r="D18" s="80"/>
    </row>
    <row r="19" spans="1:5" ht="15.75" x14ac:dyDescent="0.25">
      <c r="A19" s="81"/>
      <c r="B19" s="5" t="s">
        <v>46</v>
      </c>
      <c r="C19" s="74">
        <f>'1кв'!E25+'2кв'!E25+'3кв'!E25+'4кв'!E25</f>
        <v>0</v>
      </c>
      <c r="D19" s="80"/>
    </row>
    <row r="20" spans="1:5" ht="15.75" x14ac:dyDescent="0.25">
      <c r="A20" s="81"/>
      <c r="B20" s="5" t="s">
        <v>47</v>
      </c>
      <c r="C20" s="74">
        <f>'1кв'!E26+'2кв'!E26+'3кв'!E26+'4кв'!E26</f>
        <v>0</v>
      </c>
      <c r="D20" s="80"/>
    </row>
    <row r="21" spans="1:5" ht="15.75" x14ac:dyDescent="0.25">
      <c r="A21" s="81"/>
      <c r="B21" s="5" t="s">
        <v>48</v>
      </c>
      <c r="C21" s="74">
        <f>'1кв'!E27+'2кв'!E27+'3кв'!E27+'4кв'!E27</f>
        <v>9064.4</v>
      </c>
      <c r="D21" s="80"/>
    </row>
    <row r="22" spans="1:5" ht="15.75" x14ac:dyDescent="0.25">
      <c r="A22" s="81"/>
      <c r="B22" s="5" t="s">
        <v>49</v>
      </c>
      <c r="C22" s="74">
        <f>'1кв'!E28+'2кв'!E28+'3кв'!E28+'4кв'!E28</f>
        <v>0</v>
      </c>
      <c r="D22" s="80"/>
    </row>
    <row r="23" spans="1:5" ht="15.75" x14ac:dyDescent="0.25">
      <c r="A23" s="1"/>
      <c r="B23" s="5" t="s">
        <v>94</v>
      </c>
      <c r="C23" s="74">
        <f>'1кв'!E29+'2кв'!E29+'3кв'!E29+'4кв'!E29</f>
        <v>15496.240000000002</v>
      </c>
      <c r="D23" s="80"/>
      <c r="E23" s="83"/>
    </row>
    <row r="24" spans="1:5" ht="15.75" x14ac:dyDescent="0.25">
      <c r="A24" s="81"/>
      <c r="B24" s="84" t="s">
        <v>105</v>
      </c>
      <c r="C24" s="85">
        <f>'2кв'!E31+'2кв'!E32+'4кв'!E30</f>
        <v>9563.85</v>
      </c>
      <c r="D24" s="80"/>
    </row>
    <row r="25" spans="1:5" ht="15.75" x14ac:dyDescent="0.25">
      <c r="A25" s="81"/>
      <c r="B25" s="86" t="s">
        <v>95</v>
      </c>
      <c r="C25" s="85">
        <f>SUM(C27:C27)</f>
        <v>22790.400000000001</v>
      </c>
      <c r="D25" s="80"/>
    </row>
    <row r="26" spans="1:5" ht="15.75" x14ac:dyDescent="0.25">
      <c r="A26" s="81"/>
      <c r="B26" s="72" t="s">
        <v>87</v>
      </c>
      <c r="C26" s="85"/>
      <c r="D26" s="80"/>
    </row>
    <row r="27" spans="1:5" ht="15.75" x14ac:dyDescent="0.25">
      <c r="A27" s="81"/>
      <c r="B27" s="87" t="s">
        <v>106</v>
      </c>
      <c r="C27" s="12">
        <f>'2кв'!E30</f>
        <v>22790.400000000001</v>
      </c>
      <c r="D27" s="80"/>
    </row>
    <row r="28" spans="1:5" ht="15.75" x14ac:dyDescent="0.25">
      <c r="A28" s="81"/>
      <c r="B28" s="87"/>
      <c r="C28" s="12"/>
      <c r="D28" s="80"/>
    </row>
    <row r="29" spans="1:5" ht="15.75" x14ac:dyDescent="0.25">
      <c r="A29" s="1"/>
      <c r="B29" s="88" t="s">
        <v>96</v>
      </c>
      <c r="C29" s="89">
        <f>SUM(C16:C25)</f>
        <v>415039.35800000001</v>
      </c>
      <c r="D29" s="80">
        <f>'1кв'!E31+'2кв'!E34+'3кв'!E31+'4кв'!E32</f>
        <v>415039.35800000001</v>
      </c>
      <c r="E29" s="83"/>
    </row>
    <row r="30" spans="1:5" ht="15.75" x14ac:dyDescent="0.25">
      <c r="A30" s="1"/>
      <c r="B30" s="90" t="s">
        <v>107</v>
      </c>
      <c r="C30" s="91">
        <f>C6+C14-C29</f>
        <v>1789.8720000000321</v>
      </c>
      <c r="D30" s="80"/>
    </row>
    <row r="31" spans="1:5" ht="15.75" x14ac:dyDescent="0.25">
      <c r="A31" s="1"/>
      <c r="B31" s="71"/>
      <c r="C31" s="71"/>
      <c r="D31" s="80"/>
    </row>
    <row r="32" spans="1:5" ht="15.75" x14ac:dyDescent="0.25">
      <c r="A32" s="1"/>
      <c r="B32" s="92" t="s">
        <v>97</v>
      </c>
      <c r="C32" s="92"/>
      <c r="D32" s="80"/>
    </row>
    <row r="33" spans="1:4" ht="15.75" x14ac:dyDescent="0.25">
      <c r="A33" s="1"/>
      <c r="B33" s="92" t="s">
        <v>108</v>
      </c>
      <c r="C33" s="92">
        <v>132124.16</v>
      </c>
      <c r="D33" s="80"/>
    </row>
    <row r="34" spans="1:4" ht="15.75" x14ac:dyDescent="0.25">
      <c r="A34" s="1"/>
      <c r="B34" s="93" t="s">
        <v>109</v>
      </c>
      <c r="C34" s="93">
        <v>135382.69</v>
      </c>
      <c r="D34" s="80"/>
    </row>
    <row r="35" spans="1:4" ht="15.75" x14ac:dyDescent="0.25">
      <c r="A35" s="1"/>
      <c r="B35" s="92" t="s">
        <v>98</v>
      </c>
      <c r="C35" s="92">
        <f>C34-C33</f>
        <v>3258.5299999999988</v>
      </c>
      <c r="D35" s="80"/>
    </row>
    <row r="36" spans="1:4" ht="15.75" x14ac:dyDescent="0.25">
      <c r="A36" s="1"/>
      <c r="B36" s="71"/>
      <c r="C36" s="71"/>
      <c r="D36" s="80"/>
    </row>
    <row r="37" spans="1:4" ht="15.75" x14ac:dyDescent="0.25">
      <c r="A37" s="1"/>
      <c r="B37" s="71"/>
      <c r="C37" s="71"/>
      <c r="D37" s="80"/>
    </row>
    <row r="38" spans="1:4" ht="15.75" x14ac:dyDescent="0.25">
      <c r="A38" s="1"/>
      <c r="B38" s="71"/>
      <c r="C38" s="71"/>
      <c r="D38" s="80"/>
    </row>
    <row r="39" spans="1:4" ht="15.75" x14ac:dyDescent="0.25">
      <c r="A39" s="1" t="s">
        <v>99</v>
      </c>
      <c r="B39" s="71" t="s">
        <v>110</v>
      </c>
      <c r="C39" s="71"/>
      <c r="D39" s="80"/>
    </row>
    <row r="40" spans="1:4" ht="15.75" x14ac:dyDescent="0.25">
      <c r="A40" s="1"/>
      <c r="B40" s="71" t="s">
        <v>111</v>
      </c>
      <c r="C40" s="71"/>
      <c r="D40" s="80"/>
    </row>
    <row r="41" spans="1:4" ht="15.75" x14ac:dyDescent="0.25">
      <c r="A41" s="1"/>
      <c r="B41" s="71" t="s">
        <v>112</v>
      </c>
      <c r="C41" s="71"/>
      <c r="D41" s="80"/>
    </row>
    <row r="42" spans="1:4" ht="15.75" x14ac:dyDescent="0.25">
      <c r="A42" s="1"/>
      <c r="B42" s="71"/>
      <c r="C42" s="71"/>
      <c r="D42" s="80"/>
    </row>
    <row r="43" spans="1:4" ht="15.75" x14ac:dyDescent="0.25">
      <c r="A43" s="1"/>
      <c r="B43" s="71"/>
      <c r="C43" s="71"/>
      <c r="D43" s="80"/>
    </row>
    <row r="44" spans="1:4" ht="15.75" x14ac:dyDescent="0.25">
      <c r="A44" s="1"/>
      <c r="B44" s="71" t="s">
        <v>100</v>
      </c>
      <c r="C44" s="71"/>
      <c r="D44" s="80"/>
    </row>
    <row r="45" spans="1:4" ht="15.75" x14ac:dyDescent="0.25">
      <c r="A45" s="1"/>
      <c r="B45" s="71"/>
      <c r="C45" s="71"/>
      <c r="D45" s="80"/>
    </row>
    <row r="46" spans="1:4" ht="15.75" x14ac:dyDescent="0.25">
      <c r="A46" s="1"/>
      <c r="B46" s="71"/>
      <c r="C46" s="71"/>
      <c r="D46" s="80"/>
    </row>
  </sheetData>
  <mergeCells count="6">
    <mergeCell ref="A1:C1"/>
    <mergeCell ref="A2:C2"/>
    <mergeCell ref="A3:C3"/>
    <mergeCell ref="A4:C4"/>
    <mergeCell ref="A5:C5"/>
    <mergeCell ref="B15:C1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2024-02-14T06:07:00Z</dcterms:modified>
</cp:coreProperties>
</file>